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101 - Komunikace" sheetId="2" r:id="rId2"/>
    <sheet name="SO 403 - Přípojky městské..." sheetId="3" r:id="rId3"/>
    <sheet name="SO 421 - Přeložky kabelů ..." sheetId="4" r:id="rId4"/>
    <sheet name="SO 422 - Přeložky kabelů UPC" sheetId="5" r:id="rId5"/>
    <sheet name="SO 424 - Přeložky kabelů ..." sheetId="6" r:id="rId6"/>
    <sheet name="SO 501.1 - Odstranění pov..." sheetId="7" r:id="rId7"/>
    <sheet name="SO 501.2 - Uliční vpusti" sheetId="8" r:id="rId8"/>
    <sheet name="SO 501.3 - Provizorní vys..." sheetId="9" r:id="rId9"/>
    <sheet name="SO 701 - Přemístění vitrí..." sheetId="10" r:id="rId10"/>
    <sheet name="SO 704 - Přemístění drobn..." sheetId="11" r:id="rId11"/>
    <sheet name="SO 705 - Přemístění rekla..." sheetId="12" r:id="rId12"/>
    <sheet name="SO 706 - Přemístění parko..." sheetId="13" r:id="rId13"/>
    <sheet name="SO 801 - Sadové úpravy" sheetId="14" r:id="rId14"/>
    <sheet name="VRN - Vedlejší rozpočtové..." sheetId="15" r:id="rId15"/>
    <sheet name="ON - Ostatní náklady" sheetId="16" r:id="rId16"/>
  </sheets>
  <definedNames>
    <definedName name="_xlnm.Print_Area" localSheetId="0">'Rekapitulace stavby'!$D$4:$AO$76,'Rekapitulace stavby'!$C$82:$AQ$111</definedName>
    <definedName name="_xlnm.Print_Titles" localSheetId="0">'Rekapitulace stavby'!$92:$92</definedName>
    <definedName name="_xlnm._FilterDatabase" localSheetId="1" hidden="1">'SO 101 - Komunikace'!$C$127:$K$742</definedName>
    <definedName name="_xlnm.Print_Area" localSheetId="1">'SO 101 - Komunikace'!$C$4:$J$76,'SO 101 - Komunikace'!$C$82:$J$109,'SO 101 - Komunikace'!$C$115:$K$742</definedName>
    <definedName name="_xlnm.Print_Titles" localSheetId="1">'SO 101 - Komunikace'!$127:$127</definedName>
    <definedName name="_xlnm._FilterDatabase" localSheetId="2" hidden="1">'SO 403 - Přípojky městské...'!$C$118:$K$144</definedName>
    <definedName name="_xlnm.Print_Area" localSheetId="2">'SO 403 - Přípojky městské...'!$C$4:$J$76,'SO 403 - Přípojky městské...'!$C$82:$J$100,'SO 403 - Přípojky městské...'!$C$106:$K$144</definedName>
    <definedName name="_xlnm.Print_Titles" localSheetId="2">'SO 403 - Přípojky městské...'!$118:$118</definedName>
    <definedName name="_xlnm._FilterDatabase" localSheetId="3" hidden="1">'SO 421 - Přeložky kabelů ...'!$C$117:$K$134</definedName>
    <definedName name="_xlnm.Print_Area" localSheetId="3">'SO 421 - Přeložky kabelů ...'!$C$4:$J$76,'SO 421 - Přeložky kabelů ...'!$C$82:$J$99,'SO 421 - Přeložky kabelů ...'!$C$105:$K$134</definedName>
    <definedName name="_xlnm.Print_Titles" localSheetId="3">'SO 421 - Přeložky kabelů ...'!$117:$117</definedName>
    <definedName name="_xlnm._FilterDatabase" localSheetId="4" hidden="1">'SO 422 - Přeložky kabelů UPC'!$C$117:$K$134</definedName>
    <definedName name="_xlnm.Print_Area" localSheetId="4">'SO 422 - Přeložky kabelů UPC'!$C$4:$J$76,'SO 422 - Přeložky kabelů UPC'!$C$82:$J$99,'SO 422 - Přeložky kabelů UPC'!$C$105:$K$134</definedName>
    <definedName name="_xlnm.Print_Titles" localSheetId="4">'SO 422 - Přeložky kabelů UPC'!$117:$117</definedName>
    <definedName name="_xlnm._FilterDatabase" localSheetId="5" hidden="1">'SO 424 - Přeložky kabelů ...'!$C$117:$K$134</definedName>
    <definedName name="_xlnm.Print_Area" localSheetId="5">'SO 424 - Přeložky kabelů ...'!$C$4:$J$76,'SO 424 - Přeložky kabelů ...'!$C$82:$J$99,'SO 424 - Přeložky kabelů ...'!$C$105:$K$134</definedName>
    <definedName name="_xlnm.Print_Titles" localSheetId="5">'SO 424 - Přeložky kabelů ...'!$117:$117</definedName>
    <definedName name="_xlnm._FilterDatabase" localSheetId="6" hidden="1">'SO 501.1 - Odstranění pov...'!$C$123:$K$232</definedName>
    <definedName name="_xlnm.Print_Area" localSheetId="6">'SO 501.1 - Odstranění pov...'!$C$4:$J$76,'SO 501.1 - Odstranění pov...'!$C$82:$J$103,'SO 501.1 - Odstranění pov...'!$C$109:$K$232</definedName>
    <definedName name="_xlnm.Print_Titles" localSheetId="6">'SO 501.1 - Odstranění pov...'!$123:$123</definedName>
    <definedName name="_xlnm._FilterDatabase" localSheetId="7" hidden="1">'SO 501.2 - Uliční vpusti'!$C$129:$K$779</definedName>
    <definedName name="_xlnm.Print_Area" localSheetId="7">'SO 501.2 - Uliční vpusti'!$C$4:$J$76,'SO 501.2 - Uliční vpusti'!$C$82:$J$109,'SO 501.2 - Uliční vpusti'!$C$115:$K$779</definedName>
    <definedName name="_xlnm.Print_Titles" localSheetId="7">'SO 501.2 - Uliční vpusti'!$129:$129</definedName>
    <definedName name="_xlnm._FilterDatabase" localSheetId="8" hidden="1">'SO 501.3 - Provizorní vys...'!$C$124:$K$216</definedName>
    <definedName name="_xlnm.Print_Area" localSheetId="8">'SO 501.3 - Provizorní vys...'!$C$4:$J$76,'SO 501.3 - Provizorní vys...'!$C$82:$J$104,'SO 501.3 - Provizorní vys...'!$C$110:$K$216</definedName>
    <definedName name="_xlnm.Print_Titles" localSheetId="8">'SO 501.3 - Provizorní vys...'!$124:$124</definedName>
    <definedName name="_xlnm._FilterDatabase" localSheetId="9" hidden="1">'SO 701 - Přemístění vitrí...'!$C$126:$K$213</definedName>
    <definedName name="_xlnm.Print_Area" localSheetId="9">'SO 701 - Přemístění vitrí...'!$C$4:$J$76,'SO 701 - Přemístění vitrí...'!$C$82:$J$108,'SO 701 - Přemístění vitrí...'!$C$114:$K$213</definedName>
    <definedName name="_xlnm.Print_Titles" localSheetId="9">'SO 701 - Přemístění vitrí...'!$126:$126</definedName>
    <definedName name="_xlnm._FilterDatabase" localSheetId="10" hidden="1">'SO 704 - Přemístění drobn...'!$C$116:$K$142</definedName>
    <definedName name="_xlnm.Print_Area" localSheetId="10">'SO 704 - Přemístění drobn...'!$C$4:$J$76,'SO 704 - Přemístění drobn...'!$C$82:$J$98,'SO 704 - Přemístění drobn...'!$C$104:$K$142</definedName>
    <definedName name="_xlnm.Print_Titles" localSheetId="10">'SO 704 - Přemístění drobn...'!$116:$116</definedName>
    <definedName name="_xlnm._FilterDatabase" localSheetId="11" hidden="1">'SO 705 - Přemístění rekla...'!$C$116:$K$124</definedName>
    <definedName name="_xlnm.Print_Area" localSheetId="11">'SO 705 - Přemístění rekla...'!$C$4:$J$76,'SO 705 - Přemístění rekla...'!$C$82:$J$98,'SO 705 - Přemístění rekla...'!$C$104:$K$124</definedName>
    <definedName name="_xlnm.Print_Titles" localSheetId="11">'SO 705 - Přemístění rekla...'!$116:$116</definedName>
    <definedName name="_xlnm._FilterDatabase" localSheetId="12" hidden="1">'SO 706 - Přemístění parko...'!$C$121:$K$218</definedName>
    <definedName name="_xlnm.Print_Area" localSheetId="12">'SO 706 - Přemístění parko...'!$C$4:$J$76,'SO 706 - Přemístění parko...'!$C$82:$J$103,'SO 706 - Přemístění parko...'!$C$109:$K$218</definedName>
    <definedName name="_xlnm.Print_Titles" localSheetId="12">'SO 706 - Přemístění parko...'!$121:$121</definedName>
    <definedName name="_xlnm._FilterDatabase" localSheetId="13" hidden="1">'SO 801 - Sadové úpravy'!$C$120:$K$244</definedName>
    <definedName name="_xlnm.Print_Area" localSheetId="13">'SO 801 - Sadové úpravy'!$C$4:$J$76,'SO 801 - Sadové úpravy'!$C$82:$J$102,'SO 801 - Sadové úpravy'!$C$108:$K$244</definedName>
    <definedName name="_xlnm.Print_Titles" localSheetId="13">'SO 801 - Sadové úpravy'!$120:$120</definedName>
    <definedName name="_xlnm._FilterDatabase" localSheetId="14" hidden="1">'VRN - Vedlejší rozpočtové...'!$C$119:$K$127</definedName>
    <definedName name="_xlnm.Print_Area" localSheetId="14">'VRN - Vedlejší rozpočtové...'!$C$4:$J$76,'VRN - Vedlejší rozpočtové...'!$C$82:$J$101,'VRN - Vedlejší rozpočtové...'!$C$107:$K$127</definedName>
    <definedName name="_xlnm.Print_Titles" localSheetId="14">'VRN - Vedlejší rozpočtové...'!$119:$119</definedName>
    <definedName name="_xlnm._FilterDatabase" localSheetId="15" hidden="1">'ON - Ostatní náklady'!$C$117:$K$134</definedName>
    <definedName name="_xlnm.Print_Area" localSheetId="15">'ON - Ostatní náklady'!$C$4:$J$76,'ON - Ostatní náklady'!$C$82:$J$99,'ON - Ostatní náklady'!$C$105:$K$134</definedName>
    <definedName name="_xlnm.Print_Titles" localSheetId="15">'ON - Ostatní náklady'!$117:$117</definedName>
  </definedNames>
  <calcPr/>
</workbook>
</file>

<file path=xl/calcChain.xml><?xml version="1.0" encoding="utf-8"?>
<calcChain xmlns="http://schemas.openxmlformats.org/spreadsheetml/2006/main">
  <c i="16" r="J37"/>
  <c r="J36"/>
  <c i="1" r="AY110"/>
  <c i="16" r="J35"/>
  <c i="1" r="AX110"/>
  <c i="16"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T130"/>
  <c r="R131"/>
  <c r="R130"/>
  <c r="P131"/>
  <c r="P130"/>
  <c r="BK131"/>
  <c r="BK130"/>
  <c r="J130"/>
  <c r="J131"/>
  <c r="BE131"/>
  <c r="J98"/>
  <c r="BI129"/>
  <c r="BH129"/>
  <c r="BG129"/>
  <c r="BF129"/>
  <c r="T129"/>
  <c r="R129"/>
  <c r="P129"/>
  <c r="BK129"/>
  <c r="J129"/>
  <c r="BE129"/>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F37"/>
  <c i="1" r="BD110"/>
  <c i="16" r="BH120"/>
  <c r="F36"/>
  <c i="1" r="BC110"/>
  <c i="16" r="BG120"/>
  <c r="F35"/>
  <c i="1" r="BB110"/>
  <c i="16" r="BF120"/>
  <c r="J34"/>
  <c i="1" r="AW110"/>
  <c i="16" r="F34"/>
  <c i="1" r="BA110"/>
  <c i="16" r="T120"/>
  <c r="T119"/>
  <c r="T118"/>
  <c r="R120"/>
  <c r="R119"/>
  <c r="R118"/>
  <c r="P120"/>
  <c r="P119"/>
  <c r="P118"/>
  <c i="1" r="AU110"/>
  <c i="16" r="BK120"/>
  <c r="BK119"/>
  <c r="J119"/>
  <c r="BK118"/>
  <c r="J118"/>
  <c r="J96"/>
  <c r="J30"/>
  <c i="1" r="AG110"/>
  <c i="16" r="J120"/>
  <c r="BE120"/>
  <c r="J33"/>
  <c i="1" r="AV110"/>
  <c i="16" r="F33"/>
  <c i="1" r="AZ110"/>
  <c i="16" r="J97"/>
  <c r="J115"/>
  <c r="J114"/>
  <c r="F114"/>
  <c r="F112"/>
  <c r="E110"/>
  <c r="J92"/>
  <c r="J91"/>
  <c r="F91"/>
  <c r="F89"/>
  <c r="E87"/>
  <c r="J39"/>
  <c r="J18"/>
  <c r="E18"/>
  <c r="F115"/>
  <c r="F92"/>
  <c r="J17"/>
  <c r="J12"/>
  <c r="J112"/>
  <c r="J89"/>
  <c r="E7"/>
  <c r="E108"/>
  <c r="E85"/>
  <c i="15" r="J37"/>
  <c r="J36"/>
  <c i="1" r="AY109"/>
  <c i="15" r="J35"/>
  <c i="1" r="AX109"/>
  <c i="15" r="BI127"/>
  <c r="BH127"/>
  <c r="BG127"/>
  <c r="BF127"/>
  <c r="T127"/>
  <c r="T126"/>
  <c r="R127"/>
  <c r="R126"/>
  <c r="P127"/>
  <c r="P126"/>
  <c r="BK127"/>
  <c r="BK126"/>
  <c r="J126"/>
  <c r="J127"/>
  <c r="BE127"/>
  <c r="J100"/>
  <c r="BI125"/>
  <c r="BH125"/>
  <c r="BG125"/>
  <c r="BF125"/>
  <c r="T125"/>
  <c r="T124"/>
  <c r="R125"/>
  <c r="R124"/>
  <c r="P125"/>
  <c r="P124"/>
  <c r="BK125"/>
  <c r="BK124"/>
  <c r="J124"/>
  <c r="J125"/>
  <c r="BE125"/>
  <c r="J99"/>
  <c r="BI123"/>
  <c r="F37"/>
  <c i="1" r="BD109"/>
  <c i="15" r="BH123"/>
  <c r="F36"/>
  <c i="1" r="BC109"/>
  <c i="15" r="BG123"/>
  <c r="F35"/>
  <c i="1" r="BB109"/>
  <c i="15" r="BF123"/>
  <c r="J34"/>
  <c i="1" r="AW109"/>
  <c i="15" r="F34"/>
  <c i="1" r="BA109"/>
  <c i="15" r="T123"/>
  <c r="T122"/>
  <c r="T121"/>
  <c r="T120"/>
  <c r="R123"/>
  <c r="R122"/>
  <c r="R121"/>
  <c r="R120"/>
  <c r="P123"/>
  <c r="P122"/>
  <c r="P121"/>
  <c r="P120"/>
  <c i="1" r="AU109"/>
  <c i="15" r="BK123"/>
  <c r="BK122"/>
  <c r="J122"/>
  <c r="BK121"/>
  <c r="J121"/>
  <c r="BK120"/>
  <c r="J120"/>
  <c r="J96"/>
  <c r="J30"/>
  <c i="1" r="AG109"/>
  <c i="15" r="J123"/>
  <c r="BE123"/>
  <c r="J33"/>
  <c i="1" r="AV109"/>
  <c i="15" r="F33"/>
  <c i="1" r="AZ109"/>
  <c i="15" r="J98"/>
  <c r="J97"/>
  <c r="J117"/>
  <c r="J116"/>
  <c r="F116"/>
  <c r="F114"/>
  <c r="E112"/>
  <c r="J92"/>
  <c r="J91"/>
  <c r="F91"/>
  <c r="F89"/>
  <c r="E87"/>
  <c r="J39"/>
  <c r="J18"/>
  <c r="E18"/>
  <c r="F117"/>
  <c r="F92"/>
  <c r="J17"/>
  <c r="J12"/>
  <c r="J114"/>
  <c r="J89"/>
  <c r="E7"/>
  <c r="E110"/>
  <c r="E85"/>
  <c i="14" r="J37"/>
  <c r="J36"/>
  <c i="1" r="AY108"/>
  <c i="14" r="J35"/>
  <c i="1" r="AX108"/>
  <c i="14" r="BI244"/>
  <c r="BH244"/>
  <c r="BG244"/>
  <c r="BF244"/>
  <c r="T244"/>
  <c r="T243"/>
  <c r="R244"/>
  <c r="R243"/>
  <c r="P244"/>
  <c r="P243"/>
  <c r="BK244"/>
  <c r="BK243"/>
  <c r="J243"/>
  <c r="J244"/>
  <c r="BE244"/>
  <c r="J101"/>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7"/>
  <c r="BH237"/>
  <c r="BG237"/>
  <c r="BF237"/>
  <c r="T237"/>
  <c r="T236"/>
  <c r="R237"/>
  <c r="R236"/>
  <c r="P237"/>
  <c r="P236"/>
  <c r="BK237"/>
  <c r="BK236"/>
  <c r="J236"/>
  <c r="J237"/>
  <c r="BE237"/>
  <c r="J100"/>
  <c r="BI234"/>
  <c r="BH234"/>
  <c r="BG234"/>
  <c r="BF234"/>
  <c r="T234"/>
  <c r="R234"/>
  <c r="P234"/>
  <c r="BK234"/>
  <c r="J234"/>
  <c r="BE234"/>
  <c r="BI232"/>
  <c r="BH232"/>
  <c r="BG232"/>
  <c r="BF232"/>
  <c r="T232"/>
  <c r="T231"/>
  <c r="R232"/>
  <c r="R231"/>
  <c r="P232"/>
  <c r="P231"/>
  <c r="BK232"/>
  <c r="BK231"/>
  <c r="J231"/>
  <c r="J232"/>
  <c r="BE232"/>
  <c r="J99"/>
  <c r="BI227"/>
  <c r="BH227"/>
  <c r="BG227"/>
  <c r="BF227"/>
  <c r="T227"/>
  <c r="R227"/>
  <c r="P227"/>
  <c r="BK227"/>
  <c r="J227"/>
  <c r="BE227"/>
  <c r="BI223"/>
  <c r="BH223"/>
  <c r="BG223"/>
  <c r="BF223"/>
  <c r="T223"/>
  <c r="R223"/>
  <c r="P223"/>
  <c r="BK223"/>
  <c r="J223"/>
  <c r="BE223"/>
  <c r="BI220"/>
  <c r="BH220"/>
  <c r="BG220"/>
  <c r="BF220"/>
  <c r="T220"/>
  <c r="R220"/>
  <c r="P220"/>
  <c r="BK220"/>
  <c r="J220"/>
  <c r="BE220"/>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0"/>
  <c r="BH210"/>
  <c r="BG210"/>
  <c r="BF210"/>
  <c r="T210"/>
  <c r="R210"/>
  <c r="P210"/>
  <c r="BK210"/>
  <c r="J210"/>
  <c r="BE210"/>
  <c r="BI206"/>
  <c r="BH206"/>
  <c r="BG206"/>
  <c r="BF206"/>
  <c r="T206"/>
  <c r="R206"/>
  <c r="P206"/>
  <c r="BK206"/>
  <c r="J206"/>
  <c r="BE206"/>
  <c r="BI202"/>
  <c r="BH202"/>
  <c r="BG202"/>
  <c r="BF202"/>
  <c r="T202"/>
  <c r="R202"/>
  <c r="P202"/>
  <c r="BK202"/>
  <c r="J202"/>
  <c r="BE202"/>
  <c r="BI201"/>
  <c r="BH201"/>
  <c r="BG201"/>
  <c r="BF201"/>
  <c r="T201"/>
  <c r="R201"/>
  <c r="P201"/>
  <c r="BK201"/>
  <c r="J201"/>
  <c r="BE201"/>
  <c r="BI197"/>
  <c r="BH197"/>
  <c r="BG197"/>
  <c r="BF197"/>
  <c r="T197"/>
  <c r="R197"/>
  <c r="P197"/>
  <c r="BK197"/>
  <c r="J197"/>
  <c r="BE197"/>
  <c r="BI195"/>
  <c r="BH195"/>
  <c r="BG195"/>
  <c r="BF195"/>
  <c r="T195"/>
  <c r="R195"/>
  <c r="P195"/>
  <c r="BK195"/>
  <c r="J195"/>
  <c r="BE195"/>
  <c r="BI191"/>
  <c r="BH191"/>
  <c r="BG191"/>
  <c r="BF191"/>
  <c r="T191"/>
  <c r="R191"/>
  <c r="P191"/>
  <c r="BK191"/>
  <c r="J191"/>
  <c r="BE191"/>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0"/>
  <c r="BH180"/>
  <c r="BG180"/>
  <c r="BF180"/>
  <c r="T180"/>
  <c r="R180"/>
  <c r="P180"/>
  <c r="BK180"/>
  <c r="J180"/>
  <c r="BE180"/>
  <c r="BI178"/>
  <c r="BH178"/>
  <c r="BG178"/>
  <c r="BF178"/>
  <c r="T178"/>
  <c r="R178"/>
  <c r="P178"/>
  <c r="BK178"/>
  <c r="J178"/>
  <c r="BE178"/>
  <c r="BI176"/>
  <c r="BH176"/>
  <c r="BG176"/>
  <c r="BF176"/>
  <c r="T176"/>
  <c r="R176"/>
  <c r="P176"/>
  <c r="BK176"/>
  <c r="J176"/>
  <c r="BE176"/>
  <c r="BI175"/>
  <c r="BH175"/>
  <c r="BG175"/>
  <c r="BF175"/>
  <c r="T175"/>
  <c r="R175"/>
  <c r="P175"/>
  <c r="BK175"/>
  <c r="J175"/>
  <c r="BE175"/>
  <c r="BI174"/>
  <c r="BH174"/>
  <c r="BG174"/>
  <c r="BF174"/>
  <c r="T174"/>
  <c r="R174"/>
  <c r="P174"/>
  <c r="BK174"/>
  <c r="J174"/>
  <c r="BE174"/>
  <c r="BI172"/>
  <c r="BH172"/>
  <c r="BG172"/>
  <c r="BF172"/>
  <c r="T172"/>
  <c r="R172"/>
  <c r="P172"/>
  <c r="BK172"/>
  <c r="J172"/>
  <c r="BE172"/>
  <c r="BI171"/>
  <c r="BH171"/>
  <c r="BG171"/>
  <c r="BF171"/>
  <c r="T171"/>
  <c r="R171"/>
  <c r="P171"/>
  <c r="BK171"/>
  <c r="J171"/>
  <c r="BE171"/>
  <c r="BI170"/>
  <c r="BH170"/>
  <c r="BG170"/>
  <c r="BF170"/>
  <c r="T170"/>
  <c r="R170"/>
  <c r="P170"/>
  <c r="BK170"/>
  <c r="J170"/>
  <c r="BE170"/>
  <c r="BI167"/>
  <c r="BH167"/>
  <c r="BG167"/>
  <c r="BF167"/>
  <c r="T167"/>
  <c r="R167"/>
  <c r="P167"/>
  <c r="BK167"/>
  <c r="J167"/>
  <c r="BE167"/>
  <c r="BI163"/>
  <c r="BH163"/>
  <c r="BG163"/>
  <c r="BF163"/>
  <c r="T163"/>
  <c r="R163"/>
  <c r="P163"/>
  <c r="BK163"/>
  <c r="J163"/>
  <c r="BE163"/>
  <c r="BI159"/>
  <c r="BH159"/>
  <c r="BG159"/>
  <c r="BF159"/>
  <c r="T159"/>
  <c r="R159"/>
  <c r="P159"/>
  <c r="BK159"/>
  <c r="J159"/>
  <c r="BE159"/>
  <c r="BI155"/>
  <c r="BH155"/>
  <c r="BG155"/>
  <c r="BF155"/>
  <c r="T155"/>
  <c r="R155"/>
  <c r="P155"/>
  <c r="BK155"/>
  <c r="J155"/>
  <c r="BE155"/>
  <c r="BI151"/>
  <c r="BH151"/>
  <c r="BG151"/>
  <c r="BF151"/>
  <c r="T151"/>
  <c r="R151"/>
  <c r="P151"/>
  <c r="BK151"/>
  <c r="J151"/>
  <c r="BE151"/>
  <c r="BI147"/>
  <c r="BH147"/>
  <c r="BG147"/>
  <c r="BF147"/>
  <c r="T147"/>
  <c r="R147"/>
  <c r="P147"/>
  <c r="BK147"/>
  <c r="J147"/>
  <c r="BE147"/>
  <c r="BI143"/>
  <c r="BH143"/>
  <c r="BG143"/>
  <c r="BF143"/>
  <c r="T143"/>
  <c r="R143"/>
  <c r="P143"/>
  <c r="BK143"/>
  <c r="J143"/>
  <c r="BE143"/>
  <c r="BI139"/>
  <c r="BH139"/>
  <c r="BG139"/>
  <c r="BF139"/>
  <c r="T139"/>
  <c r="R139"/>
  <c r="P139"/>
  <c r="BK139"/>
  <c r="J139"/>
  <c r="BE139"/>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4"/>
  <c r="F37"/>
  <c i="1" r="BD108"/>
  <c i="14" r="BH124"/>
  <c r="F36"/>
  <c i="1" r="BC108"/>
  <c i="14" r="BG124"/>
  <c r="F35"/>
  <c i="1" r="BB108"/>
  <c i="14" r="BF124"/>
  <c r="J34"/>
  <c i="1" r="AW108"/>
  <c i="14" r="F34"/>
  <c i="1" r="BA108"/>
  <c i="14" r="T124"/>
  <c r="T123"/>
  <c r="T122"/>
  <c r="T121"/>
  <c r="R124"/>
  <c r="R123"/>
  <c r="R122"/>
  <c r="R121"/>
  <c r="P124"/>
  <c r="P123"/>
  <c r="P122"/>
  <c r="P121"/>
  <c i="1" r="AU108"/>
  <c i="14" r="BK124"/>
  <c r="BK123"/>
  <c r="J123"/>
  <c r="BK122"/>
  <c r="J122"/>
  <c r="BK121"/>
  <c r="J121"/>
  <c r="J96"/>
  <c r="J30"/>
  <c i="1" r="AG108"/>
  <c i="14" r="J124"/>
  <c r="BE124"/>
  <c r="J33"/>
  <c i="1" r="AV108"/>
  <c i="14" r="F33"/>
  <c i="1" r="AZ108"/>
  <c i="14" r="J98"/>
  <c r="J97"/>
  <c r="J118"/>
  <c r="J117"/>
  <c r="F117"/>
  <c r="F115"/>
  <c r="E113"/>
  <c r="J92"/>
  <c r="J91"/>
  <c r="F91"/>
  <c r="F89"/>
  <c r="E87"/>
  <c r="J39"/>
  <c r="J18"/>
  <c r="E18"/>
  <c r="F118"/>
  <c r="F92"/>
  <c r="J17"/>
  <c r="J12"/>
  <c r="J115"/>
  <c r="J89"/>
  <c r="E7"/>
  <c r="E111"/>
  <c r="E85"/>
  <c i="13" r="J37"/>
  <c r="J36"/>
  <c i="1" r="AY107"/>
  <c i="13" r="J35"/>
  <c i="1" r="AX107"/>
  <c i="13" r="BI217"/>
  <c r="BH217"/>
  <c r="BG217"/>
  <c r="BF217"/>
  <c r="T217"/>
  <c r="T216"/>
  <c r="R217"/>
  <c r="R216"/>
  <c r="P217"/>
  <c r="P216"/>
  <c r="BK217"/>
  <c r="BK216"/>
  <c r="J216"/>
  <c r="J217"/>
  <c r="BE217"/>
  <c r="J102"/>
  <c r="BI212"/>
  <c r="BH212"/>
  <c r="BG212"/>
  <c r="BF212"/>
  <c r="T212"/>
  <c r="R212"/>
  <c r="P212"/>
  <c r="BK212"/>
  <c r="J212"/>
  <c r="BE212"/>
  <c r="BI205"/>
  <c r="BH205"/>
  <c r="BG205"/>
  <c r="BF205"/>
  <c r="T205"/>
  <c r="R205"/>
  <c r="P205"/>
  <c r="BK205"/>
  <c r="J205"/>
  <c r="BE205"/>
  <c r="BI201"/>
  <c r="BH201"/>
  <c r="BG201"/>
  <c r="BF201"/>
  <c r="T201"/>
  <c r="R201"/>
  <c r="P201"/>
  <c r="BK201"/>
  <c r="J201"/>
  <c r="BE201"/>
  <c r="BI197"/>
  <c r="BH197"/>
  <c r="BG197"/>
  <c r="BF197"/>
  <c r="T197"/>
  <c r="T196"/>
  <c r="R197"/>
  <c r="R196"/>
  <c r="P197"/>
  <c r="P196"/>
  <c r="BK197"/>
  <c r="BK196"/>
  <c r="J196"/>
  <c r="J197"/>
  <c r="BE197"/>
  <c r="J101"/>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T188"/>
  <c r="R189"/>
  <c r="R188"/>
  <c r="P189"/>
  <c r="P188"/>
  <c r="BK189"/>
  <c r="BK188"/>
  <c r="J188"/>
  <c r="J189"/>
  <c r="BE189"/>
  <c r="J100"/>
  <c r="BI184"/>
  <c r="BH184"/>
  <c r="BG184"/>
  <c r="BF184"/>
  <c r="T184"/>
  <c r="R184"/>
  <c r="P184"/>
  <c r="BK184"/>
  <c r="J184"/>
  <c r="BE184"/>
  <c r="BI180"/>
  <c r="BH180"/>
  <c r="BG180"/>
  <c r="BF180"/>
  <c r="T180"/>
  <c r="R180"/>
  <c r="P180"/>
  <c r="BK180"/>
  <c r="J180"/>
  <c r="BE180"/>
  <c r="BI176"/>
  <c r="BH176"/>
  <c r="BG176"/>
  <c r="BF176"/>
  <c r="T176"/>
  <c r="R176"/>
  <c r="P176"/>
  <c r="BK176"/>
  <c r="J176"/>
  <c r="BE176"/>
  <c r="BI172"/>
  <c r="BH172"/>
  <c r="BG172"/>
  <c r="BF172"/>
  <c r="T172"/>
  <c r="T171"/>
  <c r="R172"/>
  <c r="R171"/>
  <c r="P172"/>
  <c r="P171"/>
  <c r="BK172"/>
  <c r="BK171"/>
  <c r="J171"/>
  <c r="J172"/>
  <c r="BE172"/>
  <c r="J99"/>
  <c r="BI164"/>
  <c r="BH164"/>
  <c r="BG164"/>
  <c r="BF164"/>
  <c r="T164"/>
  <c r="R164"/>
  <c r="P164"/>
  <c r="BK164"/>
  <c r="J164"/>
  <c r="BE164"/>
  <c r="BI161"/>
  <c r="BH161"/>
  <c r="BG161"/>
  <c r="BF161"/>
  <c r="T161"/>
  <c r="R161"/>
  <c r="P161"/>
  <c r="BK161"/>
  <c r="J161"/>
  <c r="BE161"/>
  <c r="BI156"/>
  <c r="BH156"/>
  <c r="BG156"/>
  <c r="BF156"/>
  <c r="T156"/>
  <c r="R156"/>
  <c r="P156"/>
  <c r="BK156"/>
  <c r="J156"/>
  <c r="BE156"/>
  <c r="BI152"/>
  <c r="BH152"/>
  <c r="BG152"/>
  <c r="BF152"/>
  <c r="T152"/>
  <c r="R152"/>
  <c r="P152"/>
  <c r="BK152"/>
  <c r="J152"/>
  <c r="BE152"/>
  <c r="BI148"/>
  <c r="BH148"/>
  <c r="BG148"/>
  <c r="BF148"/>
  <c r="T148"/>
  <c r="R148"/>
  <c r="P148"/>
  <c r="BK148"/>
  <c r="J148"/>
  <c r="BE148"/>
  <c r="BI144"/>
  <c r="BH144"/>
  <c r="BG144"/>
  <c r="BF144"/>
  <c r="T144"/>
  <c r="R144"/>
  <c r="P144"/>
  <c r="BK144"/>
  <c r="J144"/>
  <c r="BE144"/>
  <c r="BI140"/>
  <c r="BH140"/>
  <c r="BG140"/>
  <c r="BF140"/>
  <c r="T140"/>
  <c r="R140"/>
  <c r="P140"/>
  <c r="BK140"/>
  <c r="J140"/>
  <c r="BE140"/>
  <c r="BI136"/>
  <c r="BH136"/>
  <c r="BG136"/>
  <c r="BF136"/>
  <c r="T136"/>
  <c r="R136"/>
  <c r="P136"/>
  <c r="BK136"/>
  <c r="J136"/>
  <c r="BE136"/>
  <c r="BI132"/>
  <c r="BH132"/>
  <c r="BG132"/>
  <c r="BF132"/>
  <c r="T132"/>
  <c r="R132"/>
  <c r="P132"/>
  <c r="BK132"/>
  <c r="J132"/>
  <c r="BE132"/>
  <c r="BI125"/>
  <c r="F37"/>
  <c i="1" r="BD107"/>
  <c i="13" r="BH125"/>
  <c r="F36"/>
  <c i="1" r="BC107"/>
  <c i="13" r="BG125"/>
  <c r="F35"/>
  <c i="1" r="BB107"/>
  <c i="13" r="BF125"/>
  <c r="J34"/>
  <c i="1" r="AW107"/>
  <c i="13" r="F34"/>
  <c i="1" r="BA107"/>
  <c i="13" r="T125"/>
  <c r="T124"/>
  <c r="T123"/>
  <c r="T122"/>
  <c r="R125"/>
  <c r="R124"/>
  <c r="R123"/>
  <c r="R122"/>
  <c r="P125"/>
  <c r="P124"/>
  <c r="P123"/>
  <c r="P122"/>
  <c i="1" r="AU107"/>
  <c i="13" r="BK125"/>
  <c r="BK124"/>
  <c r="J124"/>
  <c r="BK123"/>
  <c r="J123"/>
  <c r="BK122"/>
  <c r="J122"/>
  <c r="J96"/>
  <c r="J30"/>
  <c i="1" r="AG107"/>
  <c i="13" r="J125"/>
  <c r="BE125"/>
  <c r="J33"/>
  <c i="1" r="AV107"/>
  <c i="13" r="F33"/>
  <c i="1" r="AZ107"/>
  <c i="13" r="J98"/>
  <c r="J97"/>
  <c r="J119"/>
  <c r="J118"/>
  <c r="F118"/>
  <c r="F116"/>
  <c r="E114"/>
  <c r="J92"/>
  <c r="J91"/>
  <c r="F91"/>
  <c r="F89"/>
  <c r="E87"/>
  <c r="J39"/>
  <c r="J18"/>
  <c r="E18"/>
  <c r="F119"/>
  <c r="F92"/>
  <c r="J17"/>
  <c r="J12"/>
  <c r="J116"/>
  <c r="J89"/>
  <c r="E7"/>
  <c r="E112"/>
  <c r="E85"/>
  <c i="12" r="J37"/>
  <c r="J36"/>
  <c i="1" r="AY106"/>
  <c i="12" r="J35"/>
  <c i="1" r="AX106"/>
  <c i="12" r="BI123"/>
  <c r="BH123"/>
  <c r="BG123"/>
  <c r="BF123"/>
  <c r="T123"/>
  <c r="R123"/>
  <c r="P123"/>
  <c r="BK123"/>
  <c r="J123"/>
  <c r="BE123"/>
  <c r="BI121"/>
  <c r="BH121"/>
  <c r="BG121"/>
  <c r="BF121"/>
  <c r="T121"/>
  <c r="R121"/>
  <c r="P121"/>
  <c r="BK121"/>
  <c r="J121"/>
  <c r="BE121"/>
  <c r="BI119"/>
  <c r="F37"/>
  <c i="1" r="BD106"/>
  <c i="12" r="BH119"/>
  <c r="F36"/>
  <c i="1" r="BC106"/>
  <c i="12" r="BG119"/>
  <c r="F35"/>
  <c i="1" r="BB106"/>
  <c i="12" r="BF119"/>
  <c r="J34"/>
  <c i="1" r="AW106"/>
  <c i="12" r="F34"/>
  <c i="1" r="BA106"/>
  <c i="12" r="T119"/>
  <c r="T118"/>
  <c r="T117"/>
  <c r="R119"/>
  <c r="R118"/>
  <c r="R117"/>
  <c r="P119"/>
  <c r="P118"/>
  <c r="P117"/>
  <c i="1" r="AU106"/>
  <c i="12" r="BK119"/>
  <c r="BK118"/>
  <c r="J118"/>
  <c r="BK117"/>
  <c r="J117"/>
  <c r="J96"/>
  <c r="J30"/>
  <c i="1" r="AG106"/>
  <c i="12" r="J119"/>
  <c r="BE119"/>
  <c r="J33"/>
  <c i="1" r="AV106"/>
  <c i="12" r="F33"/>
  <c i="1" r="AZ106"/>
  <c i="12" r="J97"/>
  <c r="J114"/>
  <c r="J113"/>
  <c r="F113"/>
  <c r="F111"/>
  <c r="E109"/>
  <c r="J92"/>
  <c r="J91"/>
  <c r="F91"/>
  <c r="F89"/>
  <c r="E87"/>
  <c r="J39"/>
  <c r="J18"/>
  <c r="E18"/>
  <c r="F114"/>
  <c r="F92"/>
  <c r="J17"/>
  <c r="J12"/>
  <c r="J111"/>
  <c r="J89"/>
  <c r="E7"/>
  <c r="E107"/>
  <c r="E85"/>
  <c i="11" r="J37"/>
  <c r="J36"/>
  <c i="1" r="AY105"/>
  <c i="11" r="J35"/>
  <c i="1" r="AX105"/>
  <c i="11"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F37"/>
  <c i="1" r="BD105"/>
  <c i="11" r="BH119"/>
  <c r="F36"/>
  <c i="1" r="BC105"/>
  <c i="11" r="BG119"/>
  <c r="F35"/>
  <c i="1" r="BB105"/>
  <c i="11" r="BF119"/>
  <c r="J34"/>
  <c i="1" r="AW105"/>
  <c i="11" r="F34"/>
  <c i="1" r="BA105"/>
  <c i="11" r="T119"/>
  <c r="T118"/>
  <c r="T117"/>
  <c r="R119"/>
  <c r="R118"/>
  <c r="R117"/>
  <c r="P119"/>
  <c r="P118"/>
  <c r="P117"/>
  <c i="1" r="AU105"/>
  <c i="11" r="BK119"/>
  <c r="BK118"/>
  <c r="J118"/>
  <c r="BK117"/>
  <c r="J117"/>
  <c r="J96"/>
  <c r="J30"/>
  <c i="1" r="AG105"/>
  <c i="11" r="J119"/>
  <c r="BE119"/>
  <c r="J33"/>
  <c i="1" r="AV105"/>
  <c i="11" r="F33"/>
  <c i="1" r="AZ105"/>
  <c i="11" r="J97"/>
  <c r="J114"/>
  <c r="J113"/>
  <c r="F113"/>
  <c r="F111"/>
  <c r="E109"/>
  <c r="J92"/>
  <c r="J91"/>
  <c r="F91"/>
  <c r="F89"/>
  <c r="E87"/>
  <c r="J39"/>
  <c r="J18"/>
  <c r="E18"/>
  <c r="F114"/>
  <c r="F92"/>
  <c r="J17"/>
  <c r="J12"/>
  <c r="J111"/>
  <c r="J89"/>
  <c r="E7"/>
  <c r="E107"/>
  <c r="E85"/>
  <c i="10" r="J37"/>
  <c r="J36"/>
  <c i="1" r="AY104"/>
  <c i="10" r="J35"/>
  <c i="1" r="AX104"/>
  <c i="10" r="BI213"/>
  <c r="BH213"/>
  <c r="BG213"/>
  <c r="BF213"/>
  <c r="T213"/>
  <c r="R213"/>
  <c r="P213"/>
  <c r="BK213"/>
  <c r="J213"/>
  <c r="BE213"/>
  <c r="BI212"/>
  <c r="BH212"/>
  <c r="BG212"/>
  <c r="BF212"/>
  <c r="T212"/>
  <c r="T211"/>
  <c r="R212"/>
  <c r="R211"/>
  <c r="P212"/>
  <c r="P211"/>
  <c r="BK212"/>
  <c r="BK211"/>
  <c r="J211"/>
  <c r="J212"/>
  <c r="BE212"/>
  <c r="J107"/>
  <c r="BI210"/>
  <c r="BH210"/>
  <c r="BG210"/>
  <c r="BF210"/>
  <c r="T210"/>
  <c r="R210"/>
  <c r="P210"/>
  <c r="BK210"/>
  <c r="J210"/>
  <c r="BE210"/>
  <c r="BI208"/>
  <c r="BH208"/>
  <c r="BG208"/>
  <c r="BF208"/>
  <c r="T208"/>
  <c r="T207"/>
  <c r="T206"/>
  <c r="R208"/>
  <c r="R207"/>
  <c r="R206"/>
  <c r="P208"/>
  <c r="P207"/>
  <c r="P206"/>
  <c r="BK208"/>
  <c r="BK207"/>
  <c r="J207"/>
  <c r="BK206"/>
  <c r="J206"/>
  <c r="J208"/>
  <c r="BE208"/>
  <c r="J106"/>
  <c r="J105"/>
  <c r="BI203"/>
  <c r="BH203"/>
  <c r="BG203"/>
  <c r="BF203"/>
  <c r="T203"/>
  <c r="R203"/>
  <c r="P203"/>
  <c r="BK203"/>
  <c r="J203"/>
  <c r="BE203"/>
  <c r="BI202"/>
  <c r="BH202"/>
  <c r="BG202"/>
  <c r="BF202"/>
  <c r="T202"/>
  <c r="T201"/>
  <c r="T200"/>
  <c r="R202"/>
  <c r="R201"/>
  <c r="R200"/>
  <c r="P202"/>
  <c r="P201"/>
  <c r="P200"/>
  <c r="BK202"/>
  <c r="BK201"/>
  <c r="J201"/>
  <c r="BK200"/>
  <c r="J200"/>
  <c r="J202"/>
  <c r="BE202"/>
  <c r="J104"/>
  <c r="J103"/>
  <c r="BI198"/>
  <c r="BH198"/>
  <c r="BG198"/>
  <c r="BF198"/>
  <c r="T198"/>
  <c r="T197"/>
  <c r="R198"/>
  <c r="R197"/>
  <c r="P198"/>
  <c r="P197"/>
  <c r="BK198"/>
  <c r="BK197"/>
  <c r="J197"/>
  <c r="J198"/>
  <c r="BE198"/>
  <c r="J102"/>
  <c r="BI193"/>
  <c r="BH193"/>
  <c r="BG193"/>
  <c r="BF193"/>
  <c r="T193"/>
  <c r="R193"/>
  <c r="P193"/>
  <c r="BK193"/>
  <c r="J193"/>
  <c r="BE193"/>
  <c r="BI186"/>
  <c r="BH186"/>
  <c r="BG186"/>
  <c r="BF186"/>
  <c r="T186"/>
  <c r="R186"/>
  <c r="P186"/>
  <c r="BK186"/>
  <c r="J186"/>
  <c r="BE186"/>
  <c r="BI182"/>
  <c r="BH182"/>
  <c r="BG182"/>
  <c r="BF182"/>
  <c r="T182"/>
  <c r="R182"/>
  <c r="P182"/>
  <c r="BK182"/>
  <c r="J182"/>
  <c r="BE182"/>
  <c r="BI178"/>
  <c r="BH178"/>
  <c r="BG178"/>
  <c r="BF178"/>
  <c r="T178"/>
  <c r="T177"/>
  <c r="R178"/>
  <c r="R177"/>
  <c r="P178"/>
  <c r="P177"/>
  <c r="BK178"/>
  <c r="BK177"/>
  <c r="J177"/>
  <c r="J178"/>
  <c r="BE178"/>
  <c r="J101"/>
  <c r="BI176"/>
  <c r="BH176"/>
  <c r="BG176"/>
  <c r="BF176"/>
  <c r="T176"/>
  <c r="T175"/>
  <c r="R176"/>
  <c r="R175"/>
  <c r="P176"/>
  <c r="P175"/>
  <c r="BK176"/>
  <c r="BK175"/>
  <c r="J175"/>
  <c r="J176"/>
  <c r="BE176"/>
  <c r="J100"/>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T167"/>
  <c r="R168"/>
  <c r="R167"/>
  <c r="P168"/>
  <c r="P167"/>
  <c r="BK168"/>
  <c r="BK167"/>
  <c r="J167"/>
  <c r="J168"/>
  <c r="BE168"/>
  <c r="J99"/>
  <c r="BI164"/>
  <c r="BH164"/>
  <c r="BG164"/>
  <c r="BF164"/>
  <c r="T164"/>
  <c r="R164"/>
  <c r="P164"/>
  <c r="BK164"/>
  <c r="J164"/>
  <c r="BE164"/>
  <c r="BI162"/>
  <c r="BH162"/>
  <c r="BG162"/>
  <c r="BF162"/>
  <c r="T162"/>
  <c r="R162"/>
  <c r="P162"/>
  <c r="BK162"/>
  <c r="J162"/>
  <c r="BE162"/>
  <c r="BI158"/>
  <c r="BH158"/>
  <c r="BG158"/>
  <c r="BF158"/>
  <c r="T158"/>
  <c r="R158"/>
  <c r="P158"/>
  <c r="BK158"/>
  <c r="J158"/>
  <c r="BE158"/>
  <c r="BI154"/>
  <c r="BH154"/>
  <c r="BG154"/>
  <c r="BF154"/>
  <c r="T154"/>
  <c r="R154"/>
  <c r="P154"/>
  <c r="BK154"/>
  <c r="J154"/>
  <c r="BE154"/>
  <c r="BI150"/>
  <c r="BH150"/>
  <c r="BG150"/>
  <c r="BF150"/>
  <c r="T150"/>
  <c r="R150"/>
  <c r="P150"/>
  <c r="BK150"/>
  <c r="J150"/>
  <c r="BE150"/>
  <c r="BI146"/>
  <c r="BH146"/>
  <c r="BG146"/>
  <c r="BF146"/>
  <c r="T146"/>
  <c r="R146"/>
  <c r="P146"/>
  <c r="BK146"/>
  <c r="J146"/>
  <c r="BE146"/>
  <c r="BI142"/>
  <c r="BH142"/>
  <c r="BG142"/>
  <c r="BF142"/>
  <c r="T142"/>
  <c r="R142"/>
  <c r="P142"/>
  <c r="BK142"/>
  <c r="J142"/>
  <c r="BE142"/>
  <c r="BI138"/>
  <c r="BH138"/>
  <c r="BG138"/>
  <c r="BF138"/>
  <c r="T138"/>
  <c r="R138"/>
  <c r="P138"/>
  <c r="BK138"/>
  <c r="J138"/>
  <c r="BE138"/>
  <c r="BI134"/>
  <c r="BH134"/>
  <c r="BG134"/>
  <c r="BF134"/>
  <c r="T134"/>
  <c r="R134"/>
  <c r="P134"/>
  <c r="BK134"/>
  <c r="J134"/>
  <c r="BE134"/>
  <c r="BI130"/>
  <c r="F37"/>
  <c i="1" r="BD104"/>
  <c i="10" r="BH130"/>
  <c r="F36"/>
  <c i="1" r="BC104"/>
  <c i="10" r="BG130"/>
  <c r="F35"/>
  <c i="1" r="BB104"/>
  <c i="10" r="BF130"/>
  <c r="J34"/>
  <c i="1" r="AW104"/>
  <c i="10" r="F34"/>
  <c i="1" r="BA104"/>
  <c i="10" r="T130"/>
  <c r="T129"/>
  <c r="T128"/>
  <c r="T127"/>
  <c r="R130"/>
  <c r="R129"/>
  <c r="R128"/>
  <c r="R127"/>
  <c r="P130"/>
  <c r="P129"/>
  <c r="P128"/>
  <c r="P127"/>
  <c i="1" r="AU104"/>
  <c i="10" r="BK130"/>
  <c r="BK129"/>
  <c r="J129"/>
  <c r="BK128"/>
  <c r="J128"/>
  <c r="BK127"/>
  <c r="J127"/>
  <c r="J96"/>
  <c r="J30"/>
  <c i="1" r="AG104"/>
  <c i="10" r="J130"/>
  <c r="BE130"/>
  <c r="J33"/>
  <c i="1" r="AV104"/>
  <c i="10" r="F33"/>
  <c i="1" r="AZ104"/>
  <c i="10" r="J98"/>
  <c r="J97"/>
  <c r="J124"/>
  <c r="J123"/>
  <c r="F123"/>
  <c r="F121"/>
  <c r="E119"/>
  <c r="J92"/>
  <c r="J91"/>
  <c r="F91"/>
  <c r="F89"/>
  <c r="E87"/>
  <c r="J39"/>
  <c r="J18"/>
  <c r="E18"/>
  <c r="F124"/>
  <c r="F92"/>
  <c r="J17"/>
  <c r="J12"/>
  <c r="J121"/>
  <c r="J89"/>
  <c r="E7"/>
  <c r="E117"/>
  <c r="E85"/>
  <c i="9" r="J39"/>
  <c r="J38"/>
  <c i="1" r="AY103"/>
  <c i="9" r="J37"/>
  <c i="1" r="AX103"/>
  <c i="9" r="BI215"/>
  <c r="BH215"/>
  <c r="BG215"/>
  <c r="BF215"/>
  <c r="T215"/>
  <c r="T214"/>
  <c r="R215"/>
  <c r="R214"/>
  <c r="P215"/>
  <c r="P214"/>
  <c r="BK215"/>
  <c r="BK214"/>
  <c r="J214"/>
  <c r="J215"/>
  <c r="BE215"/>
  <c r="J103"/>
  <c r="BI210"/>
  <c r="BH210"/>
  <c r="BG210"/>
  <c r="BF210"/>
  <c r="T210"/>
  <c r="R210"/>
  <c r="P210"/>
  <c r="BK210"/>
  <c r="J210"/>
  <c r="BE210"/>
  <c r="BI206"/>
  <c r="BH206"/>
  <c r="BG206"/>
  <c r="BF206"/>
  <c r="T206"/>
  <c r="R206"/>
  <c r="P206"/>
  <c r="BK206"/>
  <c r="J206"/>
  <c r="BE206"/>
  <c r="BI203"/>
  <c r="BH203"/>
  <c r="BG203"/>
  <c r="BF203"/>
  <c r="T203"/>
  <c r="R203"/>
  <c r="P203"/>
  <c r="BK203"/>
  <c r="J203"/>
  <c r="BE203"/>
  <c r="BI199"/>
  <c r="BH199"/>
  <c r="BG199"/>
  <c r="BF199"/>
  <c r="T199"/>
  <c r="R199"/>
  <c r="P199"/>
  <c r="BK199"/>
  <c r="J199"/>
  <c r="BE199"/>
  <c r="BI195"/>
  <c r="BH195"/>
  <c r="BG195"/>
  <c r="BF195"/>
  <c r="T195"/>
  <c r="T194"/>
  <c r="R195"/>
  <c r="R194"/>
  <c r="P195"/>
  <c r="P194"/>
  <c r="BK195"/>
  <c r="BK194"/>
  <c r="J194"/>
  <c r="J195"/>
  <c r="BE195"/>
  <c r="J102"/>
  <c r="BI193"/>
  <c r="BH193"/>
  <c r="BG193"/>
  <c r="BF193"/>
  <c r="T193"/>
  <c r="R193"/>
  <c r="P193"/>
  <c r="BK193"/>
  <c r="J193"/>
  <c r="BE193"/>
  <c r="BI192"/>
  <c r="BH192"/>
  <c r="BG192"/>
  <c r="BF192"/>
  <c r="T192"/>
  <c r="R192"/>
  <c r="P192"/>
  <c r="BK192"/>
  <c r="J192"/>
  <c r="BE192"/>
  <c r="BI186"/>
  <c r="BH186"/>
  <c r="BG186"/>
  <c r="BF186"/>
  <c r="T186"/>
  <c r="R186"/>
  <c r="P186"/>
  <c r="BK186"/>
  <c r="J186"/>
  <c r="BE186"/>
  <c r="BI183"/>
  <c r="BH183"/>
  <c r="BG183"/>
  <c r="BF183"/>
  <c r="T183"/>
  <c r="R183"/>
  <c r="P183"/>
  <c r="BK183"/>
  <c r="J183"/>
  <c r="BE183"/>
  <c r="BI179"/>
  <c r="BH179"/>
  <c r="BG179"/>
  <c r="BF179"/>
  <c r="T179"/>
  <c r="R179"/>
  <c r="P179"/>
  <c r="BK179"/>
  <c r="J179"/>
  <c r="BE179"/>
  <c r="BI176"/>
  <c r="BH176"/>
  <c r="BG176"/>
  <c r="BF176"/>
  <c r="T176"/>
  <c r="R176"/>
  <c r="P176"/>
  <c r="BK176"/>
  <c r="J176"/>
  <c r="BE176"/>
  <c r="BI172"/>
  <c r="BH172"/>
  <c r="BG172"/>
  <c r="BF172"/>
  <c r="T172"/>
  <c r="R172"/>
  <c r="P172"/>
  <c r="BK172"/>
  <c r="J172"/>
  <c r="BE172"/>
  <c r="BI168"/>
  <c r="BH168"/>
  <c r="BG168"/>
  <c r="BF168"/>
  <c r="T168"/>
  <c r="R168"/>
  <c r="P168"/>
  <c r="BK168"/>
  <c r="J168"/>
  <c r="BE168"/>
  <c r="BI164"/>
  <c r="BH164"/>
  <c r="BG164"/>
  <c r="BF164"/>
  <c r="T164"/>
  <c r="R164"/>
  <c r="P164"/>
  <c r="BK164"/>
  <c r="J164"/>
  <c r="BE164"/>
  <c r="BI159"/>
  <c r="BH159"/>
  <c r="BG159"/>
  <c r="BF159"/>
  <c r="T159"/>
  <c r="R159"/>
  <c r="P159"/>
  <c r="BK159"/>
  <c r="J159"/>
  <c r="BE159"/>
  <c r="BI155"/>
  <c r="BH155"/>
  <c r="BG155"/>
  <c r="BF155"/>
  <c r="T155"/>
  <c r="R155"/>
  <c r="P155"/>
  <c r="BK155"/>
  <c r="J155"/>
  <c r="BE155"/>
  <c r="BI151"/>
  <c r="BH151"/>
  <c r="BG151"/>
  <c r="BF151"/>
  <c r="T151"/>
  <c r="R151"/>
  <c r="P151"/>
  <c r="BK151"/>
  <c r="J151"/>
  <c r="BE151"/>
  <c r="BI147"/>
  <c r="BH147"/>
  <c r="BG147"/>
  <c r="BF147"/>
  <c r="T147"/>
  <c r="R147"/>
  <c r="P147"/>
  <c r="BK147"/>
  <c r="J147"/>
  <c r="BE147"/>
  <c r="BI143"/>
  <c r="BH143"/>
  <c r="BG143"/>
  <c r="BF143"/>
  <c r="T143"/>
  <c r="R143"/>
  <c r="P143"/>
  <c r="BK143"/>
  <c r="J143"/>
  <c r="BE143"/>
  <c r="BI138"/>
  <c r="BH138"/>
  <c r="BG138"/>
  <c r="BF138"/>
  <c r="T138"/>
  <c r="R138"/>
  <c r="P138"/>
  <c r="BK138"/>
  <c r="J138"/>
  <c r="BE138"/>
  <c r="BI133"/>
  <c r="BH133"/>
  <c r="BG133"/>
  <c r="BF133"/>
  <c r="T133"/>
  <c r="T132"/>
  <c r="R133"/>
  <c r="R132"/>
  <c r="P133"/>
  <c r="P132"/>
  <c r="BK133"/>
  <c r="BK132"/>
  <c r="J132"/>
  <c r="J133"/>
  <c r="BE133"/>
  <c r="J101"/>
  <c r="BI128"/>
  <c r="F39"/>
  <c i="1" r="BD103"/>
  <c i="9" r="BH128"/>
  <c r="F38"/>
  <c i="1" r="BC103"/>
  <c i="9" r="BG128"/>
  <c r="F37"/>
  <c i="1" r="BB103"/>
  <c i="9" r="BF128"/>
  <c r="J36"/>
  <c i="1" r="AW103"/>
  <c i="9" r="F36"/>
  <c i="1" r="BA103"/>
  <c i="9" r="T128"/>
  <c r="T127"/>
  <c r="T126"/>
  <c r="T125"/>
  <c r="R128"/>
  <c r="R127"/>
  <c r="R126"/>
  <c r="R125"/>
  <c r="P128"/>
  <c r="P127"/>
  <c r="P126"/>
  <c r="P125"/>
  <c i="1" r="AU103"/>
  <c i="9" r="BK128"/>
  <c r="BK127"/>
  <c r="J127"/>
  <c r="BK126"/>
  <c r="J126"/>
  <c r="BK125"/>
  <c r="J125"/>
  <c r="J98"/>
  <c r="J32"/>
  <c i="1" r="AG103"/>
  <c i="9" r="J128"/>
  <c r="BE128"/>
  <c r="J35"/>
  <c i="1" r="AV103"/>
  <c i="9" r="F35"/>
  <c i="1" r="AZ103"/>
  <c i="9" r="J100"/>
  <c r="J99"/>
  <c r="J122"/>
  <c r="J121"/>
  <c r="F121"/>
  <c r="F119"/>
  <c r="E117"/>
  <c r="J94"/>
  <c r="J93"/>
  <c r="F93"/>
  <c r="F91"/>
  <c r="E89"/>
  <c r="J41"/>
  <c r="J20"/>
  <c r="E20"/>
  <c r="F122"/>
  <c r="F94"/>
  <c r="J19"/>
  <c r="J14"/>
  <c r="J119"/>
  <c r="J91"/>
  <c r="E7"/>
  <c r="E113"/>
  <c r="E85"/>
  <c i="8" r="J39"/>
  <c r="J38"/>
  <c i="1" r="AY102"/>
  <c i="8" r="J37"/>
  <c i="1" r="AX102"/>
  <c i="8" r="BI778"/>
  <c r="BH778"/>
  <c r="BG778"/>
  <c r="BF778"/>
  <c r="T778"/>
  <c r="R778"/>
  <c r="P778"/>
  <c r="BK778"/>
  <c r="J778"/>
  <c r="BE778"/>
  <c r="BI751"/>
  <c r="BH751"/>
  <c r="BG751"/>
  <c r="BF751"/>
  <c r="T751"/>
  <c r="R751"/>
  <c r="P751"/>
  <c r="BK751"/>
  <c r="J751"/>
  <c r="BE751"/>
  <c r="BI722"/>
  <c r="BH722"/>
  <c r="BG722"/>
  <c r="BF722"/>
  <c r="T722"/>
  <c r="R722"/>
  <c r="P722"/>
  <c r="BK722"/>
  <c r="J722"/>
  <c r="BE722"/>
  <c r="BI721"/>
  <c r="BH721"/>
  <c r="BG721"/>
  <c r="BF721"/>
  <c r="T721"/>
  <c r="R721"/>
  <c r="P721"/>
  <c r="BK721"/>
  <c r="J721"/>
  <c r="BE721"/>
  <c r="BI720"/>
  <c r="BH720"/>
  <c r="BG720"/>
  <c r="BF720"/>
  <c r="T720"/>
  <c r="R720"/>
  <c r="P720"/>
  <c r="BK720"/>
  <c r="J720"/>
  <c r="BE720"/>
  <c r="BI716"/>
  <c r="BH716"/>
  <c r="BG716"/>
  <c r="BF716"/>
  <c r="T716"/>
  <c r="T715"/>
  <c r="T714"/>
  <c r="R716"/>
  <c r="R715"/>
  <c r="R714"/>
  <c r="P716"/>
  <c r="P715"/>
  <c r="P714"/>
  <c r="BK716"/>
  <c r="BK715"/>
  <c r="J715"/>
  <c r="BK714"/>
  <c r="J714"/>
  <c r="J716"/>
  <c r="BE716"/>
  <c r="J108"/>
  <c r="J107"/>
  <c r="BI712"/>
  <c r="BH712"/>
  <c r="BG712"/>
  <c r="BF712"/>
  <c r="T712"/>
  <c r="R712"/>
  <c r="P712"/>
  <c r="BK712"/>
  <c r="J712"/>
  <c r="BE712"/>
  <c r="BI710"/>
  <c r="BH710"/>
  <c r="BG710"/>
  <c r="BF710"/>
  <c r="T710"/>
  <c r="T709"/>
  <c r="R710"/>
  <c r="R709"/>
  <c r="P710"/>
  <c r="P709"/>
  <c r="BK710"/>
  <c r="BK709"/>
  <c r="J709"/>
  <c r="J710"/>
  <c r="BE710"/>
  <c r="J106"/>
  <c r="BI705"/>
  <c r="BH705"/>
  <c r="BG705"/>
  <c r="BF705"/>
  <c r="T705"/>
  <c r="R705"/>
  <c r="P705"/>
  <c r="BK705"/>
  <c r="J705"/>
  <c r="BE705"/>
  <c r="BI700"/>
  <c r="BH700"/>
  <c r="BG700"/>
  <c r="BF700"/>
  <c r="T700"/>
  <c r="R700"/>
  <c r="P700"/>
  <c r="BK700"/>
  <c r="J700"/>
  <c r="BE700"/>
  <c r="BI696"/>
  <c r="BH696"/>
  <c r="BG696"/>
  <c r="BF696"/>
  <c r="T696"/>
  <c r="R696"/>
  <c r="P696"/>
  <c r="BK696"/>
  <c r="J696"/>
  <c r="BE696"/>
  <c r="BI692"/>
  <c r="BH692"/>
  <c r="BG692"/>
  <c r="BF692"/>
  <c r="T692"/>
  <c r="T691"/>
  <c r="R692"/>
  <c r="R691"/>
  <c r="P692"/>
  <c r="P691"/>
  <c r="BK692"/>
  <c r="BK691"/>
  <c r="J691"/>
  <c r="J692"/>
  <c r="BE692"/>
  <c r="J105"/>
  <c r="BI688"/>
  <c r="BH688"/>
  <c r="BG688"/>
  <c r="BF688"/>
  <c r="T688"/>
  <c r="T687"/>
  <c r="R688"/>
  <c r="R687"/>
  <c r="P688"/>
  <c r="P687"/>
  <c r="BK688"/>
  <c r="BK687"/>
  <c r="J687"/>
  <c r="J688"/>
  <c r="BE688"/>
  <c r="J104"/>
  <c r="BI684"/>
  <c r="BH684"/>
  <c r="BG684"/>
  <c r="BF684"/>
  <c r="T684"/>
  <c r="R684"/>
  <c r="P684"/>
  <c r="BK684"/>
  <c r="J684"/>
  <c r="BE684"/>
  <c r="BI675"/>
  <c r="BH675"/>
  <c r="BG675"/>
  <c r="BF675"/>
  <c r="T675"/>
  <c r="R675"/>
  <c r="P675"/>
  <c r="BK675"/>
  <c r="J675"/>
  <c r="BE675"/>
  <c r="BI674"/>
  <c r="BH674"/>
  <c r="BG674"/>
  <c r="BF674"/>
  <c r="T674"/>
  <c r="R674"/>
  <c r="P674"/>
  <c r="BK674"/>
  <c r="J674"/>
  <c r="BE674"/>
  <c r="BI672"/>
  <c r="BH672"/>
  <c r="BG672"/>
  <c r="BF672"/>
  <c r="T672"/>
  <c r="R672"/>
  <c r="P672"/>
  <c r="BK672"/>
  <c r="J672"/>
  <c r="BE672"/>
  <c r="BI671"/>
  <c r="BH671"/>
  <c r="BG671"/>
  <c r="BF671"/>
  <c r="T671"/>
  <c r="R671"/>
  <c r="P671"/>
  <c r="BK671"/>
  <c r="J671"/>
  <c r="BE671"/>
  <c r="BI670"/>
  <c r="BH670"/>
  <c r="BG670"/>
  <c r="BF670"/>
  <c r="T670"/>
  <c r="R670"/>
  <c r="P670"/>
  <c r="BK670"/>
  <c r="J670"/>
  <c r="BE670"/>
  <c r="BI669"/>
  <c r="BH669"/>
  <c r="BG669"/>
  <c r="BF669"/>
  <c r="T669"/>
  <c r="R669"/>
  <c r="P669"/>
  <c r="BK669"/>
  <c r="J669"/>
  <c r="BE669"/>
  <c r="BI668"/>
  <c r="BH668"/>
  <c r="BG668"/>
  <c r="BF668"/>
  <c r="T668"/>
  <c r="R668"/>
  <c r="P668"/>
  <c r="BK668"/>
  <c r="J668"/>
  <c r="BE668"/>
  <c r="BI667"/>
  <c r="BH667"/>
  <c r="BG667"/>
  <c r="BF667"/>
  <c r="T667"/>
  <c r="R667"/>
  <c r="P667"/>
  <c r="BK667"/>
  <c r="J667"/>
  <c r="BE667"/>
  <c r="BI666"/>
  <c r="BH666"/>
  <c r="BG666"/>
  <c r="BF666"/>
  <c r="T666"/>
  <c r="R666"/>
  <c r="P666"/>
  <c r="BK666"/>
  <c r="J666"/>
  <c r="BE666"/>
  <c r="BI665"/>
  <c r="BH665"/>
  <c r="BG665"/>
  <c r="BF665"/>
  <c r="T665"/>
  <c r="R665"/>
  <c r="P665"/>
  <c r="BK665"/>
  <c r="J665"/>
  <c r="BE665"/>
  <c r="BI664"/>
  <c r="BH664"/>
  <c r="BG664"/>
  <c r="BF664"/>
  <c r="T664"/>
  <c r="R664"/>
  <c r="P664"/>
  <c r="BK664"/>
  <c r="J664"/>
  <c r="BE664"/>
  <c r="BI663"/>
  <c r="BH663"/>
  <c r="BG663"/>
  <c r="BF663"/>
  <c r="T663"/>
  <c r="R663"/>
  <c r="P663"/>
  <c r="BK663"/>
  <c r="J663"/>
  <c r="BE663"/>
  <c r="BI659"/>
  <c r="BH659"/>
  <c r="BG659"/>
  <c r="BF659"/>
  <c r="T659"/>
  <c r="R659"/>
  <c r="P659"/>
  <c r="BK659"/>
  <c r="J659"/>
  <c r="BE659"/>
  <c r="BI655"/>
  <c r="BH655"/>
  <c r="BG655"/>
  <c r="BF655"/>
  <c r="T655"/>
  <c r="R655"/>
  <c r="P655"/>
  <c r="BK655"/>
  <c r="J655"/>
  <c r="BE655"/>
  <c r="BI651"/>
  <c r="BH651"/>
  <c r="BG651"/>
  <c r="BF651"/>
  <c r="T651"/>
  <c r="R651"/>
  <c r="P651"/>
  <c r="BK651"/>
  <c r="J651"/>
  <c r="BE651"/>
  <c r="BI648"/>
  <c r="BH648"/>
  <c r="BG648"/>
  <c r="BF648"/>
  <c r="T648"/>
  <c r="R648"/>
  <c r="P648"/>
  <c r="BK648"/>
  <c r="J648"/>
  <c r="BE648"/>
  <c r="BI646"/>
  <c r="BH646"/>
  <c r="BG646"/>
  <c r="BF646"/>
  <c r="T646"/>
  <c r="R646"/>
  <c r="P646"/>
  <c r="BK646"/>
  <c r="J646"/>
  <c r="BE646"/>
  <c r="BI643"/>
  <c r="BH643"/>
  <c r="BG643"/>
  <c r="BF643"/>
  <c r="T643"/>
  <c r="R643"/>
  <c r="P643"/>
  <c r="BK643"/>
  <c r="J643"/>
  <c r="BE643"/>
  <c r="BI641"/>
  <c r="BH641"/>
  <c r="BG641"/>
  <c r="BF641"/>
  <c r="T641"/>
  <c r="R641"/>
  <c r="P641"/>
  <c r="BK641"/>
  <c r="J641"/>
  <c r="BE641"/>
  <c r="BI638"/>
  <c r="BH638"/>
  <c r="BG638"/>
  <c r="BF638"/>
  <c r="T638"/>
  <c r="R638"/>
  <c r="P638"/>
  <c r="BK638"/>
  <c r="J638"/>
  <c r="BE638"/>
  <c r="BI636"/>
  <c r="BH636"/>
  <c r="BG636"/>
  <c r="BF636"/>
  <c r="T636"/>
  <c r="R636"/>
  <c r="P636"/>
  <c r="BK636"/>
  <c r="J636"/>
  <c r="BE636"/>
  <c r="BI634"/>
  <c r="BH634"/>
  <c r="BG634"/>
  <c r="BF634"/>
  <c r="T634"/>
  <c r="R634"/>
  <c r="P634"/>
  <c r="BK634"/>
  <c r="J634"/>
  <c r="BE634"/>
  <c r="BI632"/>
  <c r="BH632"/>
  <c r="BG632"/>
  <c r="BF632"/>
  <c r="T632"/>
  <c r="R632"/>
  <c r="P632"/>
  <c r="BK632"/>
  <c r="J632"/>
  <c r="BE632"/>
  <c r="BI627"/>
  <c r="BH627"/>
  <c r="BG627"/>
  <c r="BF627"/>
  <c r="T627"/>
  <c r="R627"/>
  <c r="P627"/>
  <c r="BK627"/>
  <c r="J627"/>
  <c r="BE627"/>
  <c r="BI624"/>
  <c r="BH624"/>
  <c r="BG624"/>
  <c r="BF624"/>
  <c r="T624"/>
  <c r="R624"/>
  <c r="P624"/>
  <c r="BK624"/>
  <c r="J624"/>
  <c r="BE624"/>
  <c r="BI621"/>
  <c r="BH621"/>
  <c r="BG621"/>
  <c r="BF621"/>
  <c r="T621"/>
  <c r="R621"/>
  <c r="P621"/>
  <c r="BK621"/>
  <c r="J621"/>
  <c r="BE621"/>
  <c r="BI618"/>
  <c r="BH618"/>
  <c r="BG618"/>
  <c r="BF618"/>
  <c r="T618"/>
  <c r="R618"/>
  <c r="P618"/>
  <c r="BK618"/>
  <c r="J618"/>
  <c r="BE618"/>
  <c r="BI614"/>
  <c r="BH614"/>
  <c r="BG614"/>
  <c r="BF614"/>
  <c r="T614"/>
  <c r="R614"/>
  <c r="P614"/>
  <c r="BK614"/>
  <c r="J614"/>
  <c r="BE614"/>
  <c r="BI610"/>
  <c r="BH610"/>
  <c r="BG610"/>
  <c r="BF610"/>
  <c r="T610"/>
  <c r="T609"/>
  <c r="R610"/>
  <c r="R609"/>
  <c r="P610"/>
  <c r="P609"/>
  <c r="BK610"/>
  <c r="BK609"/>
  <c r="J609"/>
  <c r="J610"/>
  <c r="BE610"/>
  <c r="J103"/>
  <c r="BI606"/>
  <c r="BH606"/>
  <c r="BG606"/>
  <c r="BF606"/>
  <c r="T606"/>
  <c r="R606"/>
  <c r="P606"/>
  <c r="BK606"/>
  <c r="J606"/>
  <c r="BE606"/>
  <c r="BI602"/>
  <c r="BH602"/>
  <c r="BG602"/>
  <c r="BF602"/>
  <c r="T602"/>
  <c r="R602"/>
  <c r="P602"/>
  <c r="BK602"/>
  <c r="J602"/>
  <c r="BE602"/>
  <c r="BI598"/>
  <c r="BH598"/>
  <c r="BG598"/>
  <c r="BF598"/>
  <c r="T598"/>
  <c r="R598"/>
  <c r="P598"/>
  <c r="BK598"/>
  <c r="J598"/>
  <c r="BE598"/>
  <c r="BI597"/>
  <c r="BH597"/>
  <c r="BG597"/>
  <c r="BF597"/>
  <c r="T597"/>
  <c r="R597"/>
  <c r="P597"/>
  <c r="BK597"/>
  <c r="J597"/>
  <c r="BE597"/>
  <c r="BI593"/>
  <c r="BH593"/>
  <c r="BG593"/>
  <c r="BF593"/>
  <c r="T593"/>
  <c r="R593"/>
  <c r="P593"/>
  <c r="BK593"/>
  <c r="J593"/>
  <c r="BE593"/>
  <c r="BI589"/>
  <c r="BH589"/>
  <c r="BG589"/>
  <c r="BF589"/>
  <c r="T589"/>
  <c r="T588"/>
  <c r="R589"/>
  <c r="R588"/>
  <c r="P589"/>
  <c r="P588"/>
  <c r="BK589"/>
  <c r="BK588"/>
  <c r="J588"/>
  <c r="J589"/>
  <c r="BE589"/>
  <c r="J102"/>
  <c r="BI585"/>
  <c r="BH585"/>
  <c r="BG585"/>
  <c r="BF585"/>
  <c r="T585"/>
  <c r="R585"/>
  <c r="P585"/>
  <c r="BK585"/>
  <c r="J585"/>
  <c r="BE585"/>
  <c r="BI583"/>
  <c r="BH583"/>
  <c r="BG583"/>
  <c r="BF583"/>
  <c r="T583"/>
  <c r="T582"/>
  <c r="R583"/>
  <c r="R582"/>
  <c r="P583"/>
  <c r="P582"/>
  <c r="BK583"/>
  <c r="BK582"/>
  <c r="J582"/>
  <c r="J583"/>
  <c r="BE583"/>
  <c r="J101"/>
  <c r="BI575"/>
  <c r="BH575"/>
  <c r="BG575"/>
  <c r="BF575"/>
  <c r="T575"/>
  <c r="R575"/>
  <c r="P575"/>
  <c r="BK575"/>
  <c r="J575"/>
  <c r="BE575"/>
  <c r="BI572"/>
  <c r="BH572"/>
  <c r="BG572"/>
  <c r="BF572"/>
  <c r="T572"/>
  <c r="R572"/>
  <c r="P572"/>
  <c r="BK572"/>
  <c r="J572"/>
  <c r="BE572"/>
  <c r="BI569"/>
  <c r="BH569"/>
  <c r="BG569"/>
  <c r="BF569"/>
  <c r="T569"/>
  <c r="R569"/>
  <c r="P569"/>
  <c r="BK569"/>
  <c r="J569"/>
  <c r="BE569"/>
  <c r="BI554"/>
  <c r="BH554"/>
  <c r="BG554"/>
  <c r="BF554"/>
  <c r="T554"/>
  <c r="R554"/>
  <c r="P554"/>
  <c r="BK554"/>
  <c r="J554"/>
  <c r="BE554"/>
  <c r="BI549"/>
  <c r="BH549"/>
  <c r="BG549"/>
  <c r="BF549"/>
  <c r="T549"/>
  <c r="R549"/>
  <c r="P549"/>
  <c r="BK549"/>
  <c r="J549"/>
  <c r="BE549"/>
  <c r="BI544"/>
  <c r="BH544"/>
  <c r="BG544"/>
  <c r="BF544"/>
  <c r="T544"/>
  <c r="R544"/>
  <c r="P544"/>
  <c r="BK544"/>
  <c r="J544"/>
  <c r="BE544"/>
  <c r="BI540"/>
  <c r="BH540"/>
  <c r="BG540"/>
  <c r="BF540"/>
  <c r="T540"/>
  <c r="R540"/>
  <c r="P540"/>
  <c r="BK540"/>
  <c r="J540"/>
  <c r="BE540"/>
  <c r="BI535"/>
  <c r="BH535"/>
  <c r="BG535"/>
  <c r="BF535"/>
  <c r="T535"/>
  <c r="R535"/>
  <c r="P535"/>
  <c r="BK535"/>
  <c r="J535"/>
  <c r="BE535"/>
  <c r="BI531"/>
  <c r="BH531"/>
  <c r="BG531"/>
  <c r="BF531"/>
  <c r="T531"/>
  <c r="R531"/>
  <c r="P531"/>
  <c r="BK531"/>
  <c r="J531"/>
  <c r="BE531"/>
  <c r="BI527"/>
  <c r="BH527"/>
  <c r="BG527"/>
  <c r="BF527"/>
  <c r="T527"/>
  <c r="R527"/>
  <c r="P527"/>
  <c r="BK527"/>
  <c r="J527"/>
  <c r="BE527"/>
  <c r="BI523"/>
  <c r="BH523"/>
  <c r="BG523"/>
  <c r="BF523"/>
  <c r="T523"/>
  <c r="R523"/>
  <c r="P523"/>
  <c r="BK523"/>
  <c r="J523"/>
  <c r="BE523"/>
  <c r="BI519"/>
  <c r="BH519"/>
  <c r="BG519"/>
  <c r="BF519"/>
  <c r="T519"/>
  <c r="R519"/>
  <c r="P519"/>
  <c r="BK519"/>
  <c r="J519"/>
  <c r="BE519"/>
  <c r="BI514"/>
  <c r="BH514"/>
  <c r="BG514"/>
  <c r="BF514"/>
  <c r="T514"/>
  <c r="R514"/>
  <c r="P514"/>
  <c r="BK514"/>
  <c r="J514"/>
  <c r="BE514"/>
  <c r="BI509"/>
  <c r="BH509"/>
  <c r="BG509"/>
  <c r="BF509"/>
  <c r="T509"/>
  <c r="R509"/>
  <c r="P509"/>
  <c r="BK509"/>
  <c r="J509"/>
  <c r="BE509"/>
  <c r="BI505"/>
  <c r="BH505"/>
  <c r="BG505"/>
  <c r="BF505"/>
  <c r="T505"/>
  <c r="R505"/>
  <c r="P505"/>
  <c r="BK505"/>
  <c r="J505"/>
  <c r="BE505"/>
  <c r="BI501"/>
  <c r="BH501"/>
  <c r="BG501"/>
  <c r="BF501"/>
  <c r="T501"/>
  <c r="R501"/>
  <c r="P501"/>
  <c r="BK501"/>
  <c r="J501"/>
  <c r="BE501"/>
  <c r="BI497"/>
  <c r="BH497"/>
  <c r="BG497"/>
  <c r="BF497"/>
  <c r="T497"/>
  <c r="R497"/>
  <c r="P497"/>
  <c r="BK497"/>
  <c r="J497"/>
  <c r="BE497"/>
  <c r="BI493"/>
  <c r="BH493"/>
  <c r="BG493"/>
  <c r="BF493"/>
  <c r="T493"/>
  <c r="R493"/>
  <c r="P493"/>
  <c r="BK493"/>
  <c r="J493"/>
  <c r="BE493"/>
  <c r="BI489"/>
  <c r="BH489"/>
  <c r="BG489"/>
  <c r="BF489"/>
  <c r="T489"/>
  <c r="R489"/>
  <c r="P489"/>
  <c r="BK489"/>
  <c r="J489"/>
  <c r="BE489"/>
  <c r="BI486"/>
  <c r="BH486"/>
  <c r="BG486"/>
  <c r="BF486"/>
  <c r="T486"/>
  <c r="R486"/>
  <c r="P486"/>
  <c r="BK486"/>
  <c r="J486"/>
  <c r="BE486"/>
  <c r="BI483"/>
  <c r="BH483"/>
  <c r="BG483"/>
  <c r="BF483"/>
  <c r="T483"/>
  <c r="R483"/>
  <c r="P483"/>
  <c r="BK483"/>
  <c r="J483"/>
  <c r="BE483"/>
  <c r="BI480"/>
  <c r="BH480"/>
  <c r="BG480"/>
  <c r="BF480"/>
  <c r="T480"/>
  <c r="R480"/>
  <c r="P480"/>
  <c r="BK480"/>
  <c r="J480"/>
  <c r="BE480"/>
  <c r="BI471"/>
  <c r="BH471"/>
  <c r="BG471"/>
  <c r="BF471"/>
  <c r="T471"/>
  <c r="R471"/>
  <c r="P471"/>
  <c r="BK471"/>
  <c r="J471"/>
  <c r="BE471"/>
  <c r="BI468"/>
  <c r="BH468"/>
  <c r="BG468"/>
  <c r="BF468"/>
  <c r="T468"/>
  <c r="R468"/>
  <c r="P468"/>
  <c r="BK468"/>
  <c r="J468"/>
  <c r="BE468"/>
  <c r="BI465"/>
  <c r="BH465"/>
  <c r="BG465"/>
  <c r="BF465"/>
  <c r="T465"/>
  <c r="R465"/>
  <c r="P465"/>
  <c r="BK465"/>
  <c r="J465"/>
  <c r="BE465"/>
  <c r="BI425"/>
  <c r="BH425"/>
  <c r="BG425"/>
  <c r="BF425"/>
  <c r="T425"/>
  <c r="R425"/>
  <c r="P425"/>
  <c r="BK425"/>
  <c r="J425"/>
  <c r="BE425"/>
  <c r="BI422"/>
  <c r="BH422"/>
  <c r="BG422"/>
  <c r="BF422"/>
  <c r="T422"/>
  <c r="R422"/>
  <c r="P422"/>
  <c r="BK422"/>
  <c r="J422"/>
  <c r="BE422"/>
  <c r="BI419"/>
  <c r="BH419"/>
  <c r="BG419"/>
  <c r="BF419"/>
  <c r="T419"/>
  <c r="R419"/>
  <c r="P419"/>
  <c r="BK419"/>
  <c r="J419"/>
  <c r="BE419"/>
  <c r="BI384"/>
  <c r="BH384"/>
  <c r="BG384"/>
  <c r="BF384"/>
  <c r="T384"/>
  <c r="R384"/>
  <c r="P384"/>
  <c r="BK384"/>
  <c r="J384"/>
  <c r="BE384"/>
  <c r="BI380"/>
  <c r="BH380"/>
  <c r="BG380"/>
  <c r="BF380"/>
  <c r="T380"/>
  <c r="R380"/>
  <c r="P380"/>
  <c r="BK380"/>
  <c r="J380"/>
  <c r="BE380"/>
  <c r="BI373"/>
  <c r="BH373"/>
  <c r="BG373"/>
  <c r="BF373"/>
  <c r="T373"/>
  <c r="R373"/>
  <c r="P373"/>
  <c r="BK373"/>
  <c r="J373"/>
  <c r="BE373"/>
  <c r="BI369"/>
  <c r="BH369"/>
  <c r="BG369"/>
  <c r="BF369"/>
  <c r="T369"/>
  <c r="R369"/>
  <c r="P369"/>
  <c r="BK369"/>
  <c r="J369"/>
  <c r="BE369"/>
  <c r="BI360"/>
  <c r="BH360"/>
  <c r="BG360"/>
  <c r="BF360"/>
  <c r="T360"/>
  <c r="R360"/>
  <c r="P360"/>
  <c r="BK360"/>
  <c r="J360"/>
  <c r="BE360"/>
  <c r="BI357"/>
  <c r="BH357"/>
  <c r="BG357"/>
  <c r="BF357"/>
  <c r="T357"/>
  <c r="R357"/>
  <c r="P357"/>
  <c r="BK357"/>
  <c r="J357"/>
  <c r="BE357"/>
  <c r="BI331"/>
  <c r="BH331"/>
  <c r="BG331"/>
  <c r="BF331"/>
  <c r="T331"/>
  <c r="R331"/>
  <c r="P331"/>
  <c r="BK331"/>
  <c r="J331"/>
  <c r="BE331"/>
  <c r="BI277"/>
  <c r="BH277"/>
  <c r="BG277"/>
  <c r="BF277"/>
  <c r="T277"/>
  <c r="R277"/>
  <c r="P277"/>
  <c r="BK277"/>
  <c r="J277"/>
  <c r="BE277"/>
  <c r="BI273"/>
  <c r="BH273"/>
  <c r="BG273"/>
  <c r="BF273"/>
  <c r="T273"/>
  <c r="R273"/>
  <c r="P273"/>
  <c r="BK273"/>
  <c r="J273"/>
  <c r="BE273"/>
  <c r="BI269"/>
  <c r="BH269"/>
  <c r="BG269"/>
  <c r="BF269"/>
  <c r="T269"/>
  <c r="R269"/>
  <c r="P269"/>
  <c r="BK269"/>
  <c r="J269"/>
  <c r="BE269"/>
  <c r="BI265"/>
  <c r="BH265"/>
  <c r="BG265"/>
  <c r="BF265"/>
  <c r="T265"/>
  <c r="R265"/>
  <c r="P265"/>
  <c r="BK265"/>
  <c r="J265"/>
  <c r="BE265"/>
  <c r="BI261"/>
  <c r="BH261"/>
  <c r="BG261"/>
  <c r="BF261"/>
  <c r="T261"/>
  <c r="R261"/>
  <c r="P261"/>
  <c r="BK261"/>
  <c r="J261"/>
  <c r="BE261"/>
  <c r="BI257"/>
  <c r="BH257"/>
  <c r="BG257"/>
  <c r="BF257"/>
  <c r="T257"/>
  <c r="R257"/>
  <c r="P257"/>
  <c r="BK257"/>
  <c r="J257"/>
  <c r="BE257"/>
  <c r="BI245"/>
  <c r="BH245"/>
  <c r="BG245"/>
  <c r="BF245"/>
  <c r="T245"/>
  <c r="R245"/>
  <c r="P245"/>
  <c r="BK245"/>
  <c r="J245"/>
  <c r="BE245"/>
  <c r="BI241"/>
  <c r="BH241"/>
  <c r="BG241"/>
  <c r="BF241"/>
  <c r="T241"/>
  <c r="R241"/>
  <c r="P241"/>
  <c r="BK241"/>
  <c r="J241"/>
  <c r="BE241"/>
  <c r="BI237"/>
  <c r="BH237"/>
  <c r="BG237"/>
  <c r="BF237"/>
  <c r="T237"/>
  <c r="R237"/>
  <c r="P237"/>
  <c r="BK237"/>
  <c r="J237"/>
  <c r="BE237"/>
  <c r="BI233"/>
  <c r="BH233"/>
  <c r="BG233"/>
  <c r="BF233"/>
  <c r="T233"/>
  <c r="R233"/>
  <c r="P233"/>
  <c r="BK233"/>
  <c r="J233"/>
  <c r="BE233"/>
  <c r="BI229"/>
  <c r="BH229"/>
  <c r="BG229"/>
  <c r="BF229"/>
  <c r="T229"/>
  <c r="R229"/>
  <c r="P229"/>
  <c r="BK229"/>
  <c r="J229"/>
  <c r="BE229"/>
  <c r="BI225"/>
  <c r="BH225"/>
  <c r="BG225"/>
  <c r="BF225"/>
  <c r="T225"/>
  <c r="R225"/>
  <c r="P225"/>
  <c r="BK225"/>
  <c r="J225"/>
  <c r="BE225"/>
  <c r="BI221"/>
  <c r="BH221"/>
  <c r="BG221"/>
  <c r="BF221"/>
  <c r="T221"/>
  <c r="R221"/>
  <c r="P221"/>
  <c r="BK221"/>
  <c r="J221"/>
  <c r="BE221"/>
  <c r="BI217"/>
  <c r="BH217"/>
  <c r="BG217"/>
  <c r="BF217"/>
  <c r="T217"/>
  <c r="R217"/>
  <c r="P217"/>
  <c r="BK217"/>
  <c r="J217"/>
  <c r="BE217"/>
  <c r="BI213"/>
  <c r="BH213"/>
  <c r="BG213"/>
  <c r="BF213"/>
  <c r="T213"/>
  <c r="R213"/>
  <c r="P213"/>
  <c r="BK213"/>
  <c r="J213"/>
  <c r="BE213"/>
  <c r="BI209"/>
  <c r="BH209"/>
  <c r="BG209"/>
  <c r="BF209"/>
  <c r="T209"/>
  <c r="R209"/>
  <c r="P209"/>
  <c r="BK209"/>
  <c r="J209"/>
  <c r="BE209"/>
  <c r="BI161"/>
  <c r="BH161"/>
  <c r="BG161"/>
  <c r="BF161"/>
  <c r="T161"/>
  <c r="R161"/>
  <c r="P161"/>
  <c r="BK161"/>
  <c r="J161"/>
  <c r="BE161"/>
  <c r="BI157"/>
  <c r="BH157"/>
  <c r="BG157"/>
  <c r="BF157"/>
  <c r="T157"/>
  <c r="R157"/>
  <c r="P157"/>
  <c r="BK157"/>
  <c r="J157"/>
  <c r="BE157"/>
  <c r="BI151"/>
  <c r="BH151"/>
  <c r="BG151"/>
  <c r="BF151"/>
  <c r="T151"/>
  <c r="R151"/>
  <c r="P151"/>
  <c r="BK151"/>
  <c r="J151"/>
  <c r="BE151"/>
  <c r="BI147"/>
  <c r="BH147"/>
  <c r="BG147"/>
  <c r="BF147"/>
  <c r="T147"/>
  <c r="R147"/>
  <c r="P147"/>
  <c r="BK147"/>
  <c r="J147"/>
  <c r="BE147"/>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F39"/>
  <c i="1" r="BD102"/>
  <c i="8" r="BH133"/>
  <c r="F38"/>
  <c i="1" r="BC102"/>
  <c i="8" r="BG133"/>
  <c r="F37"/>
  <c i="1" r="BB102"/>
  <c i="8" r="BF133"/>
  <c r="J36"/>
  <c i="1" r="AW102"/>
  <c i="8" r="F36"/>
  <c i="1" r="BA102"/>
  <c i="8" r="T133"/>
  <c r="T132"/>
  <c r="T131"/>
  <c r="T130"/>
  <c r="R133"/>
  <c r="R132"/>
  <c r="R131"/>
  <c r="R130"/>
  <c r="P133"/>
  <c r="P132"/>
  <c r="P131"/>
  <c r="P130"/>
  <c i="1" r="AU102"/>
  <c i="8" r="BK133"/>
  <c r="BK132"/>
  <c r="J132"/>
  <c r="BK131"/>
  <c r="J131"/>
  <c r="BK130"/>
  <c r="J130"/>
  <c r="J98"/>
  <c r="J32"/>
  <c i="1" r="AG102"/>
  <c i="8" r="J133"/>
  <c r="BE133"/>
  <c r="J35"/>
  <c i="1" r="AV102"/>
  <c i="8" r="F35"/>
  <c i="1" r="AZ102"/>
  <c i="8" r="J100"/>
  <c r="J99"/>
  <c r="J127"/>
  <c r="J126"/>
  <c r="F126"/>
  <c r="F124"/>
  <c r="E122"/>
  <c r="J94"/>
  <c r="J93"/>
  <c r="F93"/>
  <c r="F91"/>
  <c r="E89"/>
  <c r="J41"/>
  <c r="J20"/>
  <c r="E20"/>
  <c r="F127"/>
  <c r="F94"/>
  <c r="J19"/>
  <c r="J14"/>
  <c r="J124"/>
  <c r="J91"/>
  <c r="E7"/>
  <c r="E118"/>
  <c r="E85"/>
  <c i="7" r="J39"/>
  <c r="J38"/>
  <c i="1" r="AY101"/>
  <c i="7" r="J37"/>
  <c i="1" r="AX101"/>
  <c i="7" r="BI229"/>
  <c r="BH229"/>
  <c r="BG229"/>
  <c r="BF229"/>
  <c r="T229"/>
  <c r="R229"/>
  <c r="P229"/>
  <c r="BK229"/>
  <c r="J229"/>
  <c r="BE229"/>
  <c r="BI225"/>
  <c r="BH225"/>
  <c r="BG225"/>
  <c r="BF225"/>
  <c r="T225"/>
  <c r="R225"/>
  <c r="P225"/>
  <c r="BK225"/>
  <c r="J225"/>
  <c r="BE225"/>
  <c r="BI221"/>
  <c r="BH221"/>
  <c r="BG221"/>
  <c r="BF221"/>
  <c r="T221"/>
  <c r="R221"/>
  <c r="P221"/>
  <c r="BK221"/>
  <c r="J221"/>
  <c r="BE221"/>
  <c r="BI217"/>
  <c r="BH217"/>
  <c r="BG217"/>
  <c r="BF217"/>
  <c r="T217"/>
  <c r="R217"/>
  <c r="P217"/>
  <c r="BK217"/>
  <c r="J217"/>
  <c r="BE217"/>
  <c r="BI213"/>
  <c r="BH213"/>
  <c r="BG213"/>
  <c r="BF213"/>
  <c r="T213"/>
  <c r="R213"/>
  <c r="P213"/>
  <c r="BK213"/>
  <c r="J213"/>
  <c r="BE213"/>
  <c r="BI208"/>
  <c r="BH208"/>
  <c r="BG208"/>
  <c r="BF208"/>
  <c r="T208"/>
  <c r="R208"/>
  <c r="P208"/>
  <c r="BK208"/>
  <c r="J208"/>
  <c r="BE208"/>
  <c r="BI204"/>
  <c r="BH204"/>
  <c r="BG204"/>
  <c r="BF204"/>
  <c r="T204"/>
  <c r="R204"/>
  <c r="P204"/>
  <c r="BK204"/>
  <c r="J204"/>
  <c r="BE204"/>
  <c r="BI198"/>
  <c r="BH198"/>
  <c r="BG198"/>
  <c r="BF198"/>
  <c r="T198"/>
  <c r="T197"/>
  <c r="R198"/>
  <c r="R197"/>
  <c r="P198"/>
  <c r="P197"/>
  <c r="BK198"/>
  <c r="BK197"/>
  <c r="J197"/>
  <c r="J198"/>
  <c r="BE198"/>
  <c r="J102"/>
  <c r="BI193"/>
  <c r="BH193"/>
  <c r="BG193"/>
  <c r="BF193"/>
  <c r="T193"/>
  <c r="R193"/>
  <c r="P193"/>
  <c r="BK193"/>
  <c r="J193"/>
  <c r="BE193"/>
  <c r="BI189"/>
  <c r="BH189"/>
  <c r="BG189"/>
  <c r="BF189"/>
  <c r="T189"/>
  <c r="R189"/>
  <c r="P189"/>
  <c r="BK189"/>
  <c r="J189"/>
  <c r="BE189"/>
  <c r="BI185"/>
  <c r="BH185"/>
  <c r="BG185"/>
  <c r="BF185"/>
  <c r="T185"/>
  <c r="R185"/>
  <c r="P185"/>
  <c r="BK185"/>
  <c r="J185"/>
  <c r="BE185"/>
  <c r="BI181"/>
  <c r="BH181"/>
  <c r="BG181"/>
  <c r="BF181"/>
  <c r="T181"/>
  <c r="R181"/>
  <c r="P181"/>
  <c r="BK181"/>
  <c r="J181"/>
  <c r="BE181"/>
  <c r="BI177"/>
  <c r="BH177"/>
  <c r="BG177"/>
  <c r="BF177"/>
  <c r="T177"/>
  <c r="T176"/>
  <c r="R177"/>
  <c r="R176"/>
  <c r="P177"/>
  <c r="P176"/>
  <c r="BK177"/>
  <c r="BK176"/>
  <c r="J176"/>
  <c r="J177"/>
  <c r="BE177"/>
  <c r="J101"/>
  <c r="BI172"/>
  <c r="BH172"/>
  <c r="BG172"/>
  <c r="BF172"/>
  <c r="T172"/>
  <c r="R172"/>
  <c r="P172"/>
  <c r="BK172"/>
  <c r="J172"/>
  <c r="BE172"/>
  <c r="BI168"/>
  <c r="BH168"/>
  <c r="BG168"/>
  <c r="BF168"/>
  <c r="T168"/>
  <c r="R168"/>
  <c r="P168"/>
  <c r="BK168"/>
  <c r="J168"/>
  <c r="BE168"/>
  <c r="BI164"/>
  <c r="BH164"/>
  <c r="BG164"/>
  <c r="BF164"/>
  <c r="T164"/>
  <c r="R164"/>
  <c r="P164"/>
  <c r="BK164"/>
  <c r="J164"/>
  <c r="BE164"/>
  <c r="BI160"/>
  <c r="BH160"/>
  <c r="BG160"/>
  <c r="BF160"/>
  <c r="T160"/>
  <c r="R160"/>
  <c r="P160"/>
  <c r="BK160"/>
  <c r="J160"/>
  <c r="BE160"/>
  <c r="BI152"/>
  <c r="BH152"/>
  <c r="BG152"/>
  <c r="BF152"/>
  <c r="T152"/>
  <c r="R152"/>
  <c r="P152"/>
  <c r="BK152"/>
  <c r="J152"/>
  <c r="BE152"/>
  <c r="BI148"/>
  <c r="BH148"/>
  <c r="BG148"/>
  <c r="BF148"/>
  <c r="T148"/>
  <c r="R148"/>
  <c r="P148"/>
  <c r="BK148"/>
  <c r="J148"/>
  <c r="BE148"/>
  <c r="BI144"/>
  <c r="BH144"/>
  <c r="BG144"/>
  <c r="BF144"/>
  <c r="T144"/>
  <c r="R144"/>
  <c r="P144"/>
  <c r="BK144"/>
  <c r="J144"/>
  <c r="BE144"/>
  <c r="BI139"/>
  <c r="BH139"/>
  <c r="BG139"/>
  <c r="BF139"/>
  <c r="T139"/>
  <c r="R139"/>
  <c r="P139"/>
  <c r="BK139"/>
  <c r="J139"/>
  <c r="BE139"/>
  <c r="BI135"/>
  <c r="BH135"/>
  <c r="BG135"/>
  <c r="BF135"/>
  <c r="T135"/>
  <c r="R135"/>
  <c r="P135"/>
  <c r="BK135"/>
  <c r="J135"/>
  <c r="BE135"/>
  <c r="BI131"/>
  <c r="BH131"/>
  <c r="BG131"/>
  <c r="BF131"/>
  <c r="T131"/>
  <c r="R131"/>
  <c r="P131"/>
  <c r="BK131"/>
  <c r="J131"/>
  <c r="BE131"/>
  <c r="BI127"/>
  <c r="F39"/>
  <c i="1" r="BD101"/>
  <c i="7" r="BH127"/>
  <c r="F38"/>
  <c i="1" r="BC101"/>
  <c i="7" r="BG127"/>
  <c r="F37"/>
  <c i="1" r="BB101"/>
  <c i="7" r="BF127"/>
  <c r="J36"/>
  <c i="1" r="AW101"/>
  <c i="7" r="F36"/>
  <c i="1" r="BA101"/>
  <c i="7" r="T127"/>
  <c r="T126"/>
  <c r="T125"/>
  <c r="T124"/>
  <c r="R127"/>
  <c r="R126"/>
  <c r="R125"/>
  <c r="R124"/>
  <c r="P127"/>
  <c r="P126"/>
  <c r="P125"/>
  <c r="P124"/>
  <c i="1" r="AU101"/>
  <c i="7" r="BK127"/>
  <c r="BK126"/>
  <c r="J126"/>
  <c r="BK125"/>
  <c r="J125"/>
  <c r="BK124"/>
  <c r="J124"/>
  <c r="J98"/>
  <c r="J32"/>
  <c i="1" r="AG101"/>
  <c i="7" r="J127"/>
  <c r="BE127"/>
  <c r="J35"/>
  <c i="1" r="AV101"/>
  <c i="7" r="F35"/>
  <c i="1" r="AZ101"/>
  <c i="7" r="J100"/>
  <c r="J99"/>
  <c r="J121"/>
  <c r="J120"/>
  <c r="F120"/>
  <c r="F118"/>
  <c r="E116"/>
  <c r="J94"/>
  <c r="J93"/>
  <c r="F93"/>
  <c r="F91"/>
  <c r="E89"/>
  <c r="J41"/>
  <c r="J20"/>
  <c r="E20"/>
  <c r="F121"/>
  <c r="F94"/>
  <c r="J19"/>
  <c r="J14"/>
  <c r="J118"/>
  <c r="J91"/>
  <c r="E7"/>
  <c r="E112"/>
  <c r="E85"/>
  <c i="6" r="J37"/>
  <c r="J36"/>
  <c i="1" r="AY99"/>
  <c i="6" r="J35"/>
  <c i="1" r="AX99"/>
  <c i="6"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F37"/>
  <c i="1" r="BD99"/>
  <c i="6" r="BH121"/>
  <c r="F36"/>
  <c i="1" r="BC99"/>
  <c i="6" r="BG121"/>
  <c r="F35"/>
  <c i="1" r="BB99"/>
  <c i="6" r="BF121"/>
  <c r="J34"/>
  <c i="1" r="AW99"/>
  <c i="6" r="F34"/>
  <c i="1" r="BA99"/>
  <c i="6" r="T121"/>
  <c r="T120"/>
  <c r="T119"/>
  <c r="T118"/>
  <c r="R121"/>
  <c r="R120"/>
  <c r="R119"/>
  <c r="R118"/>
  <c r="P121"/>
  <c r="P120"/>
  <c r="P119"/>
  <c r="P118"/>
  <c i="1" r="AU99"/>
  <c i="6" r="BK121"/>
  <c r="BK120"/>
  <c r="J120"/>
  <c r="BK119"/>
  <c r="J119"/>
  <c r="BK118"/>
  <c r="J118"/>
  <c r="J96"/>
  <c r="J30"/>
  <c i="1" r="AG99"/>
  <c i="6" r="J121"/>
  <c r="BE121"/>
  <c r="J33"/>
  <c i="1" r="AV99"/>
  <c i="6" r="F33"/>
  <c i="1" r="AZ99"/>
  <c i="6" r="J98"/>
  <c r="J97"/>
  <c r="J115"/>
  <c r="J114"/>
  <c r="F114"/>
  <c r="F112"/>
  <c r="E110"/>
  <c r="J92"/>
  <c r="J91"/>
  <c r="F91"/>
  <c r="F89"/>
  <c r="E87"/>
  <c r="J39"/>
  <c r="J18"/>
  <c r="E18"/>
  <c r="F115"/>
  <c r="F92"/>
  <c r="J17"/>
  <c r="J12"/>
  <c r="J112"/>
  <c r="J89"/>
  <c r="E7"/>
  <c r="E108"/>
  <c r="E85"/>
  <c i="5" r="J37"/>
  <c r="J36"/>
  <c i="1" r="AY98"/>
  <c i="5" r="J35"/>
  <c i="1" r="AX98"/>
  <c i="5"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F37"/>
  <c i="1" r="BD98"/>
  <c i="5" r="BH121"/>
  <c r="F36"/>
  <c i="1" r="BC98"/>
  <c i="5" r="BG121"/>
  <c r="F35"/>
  <c i="1" r="BB98"/>
  <c i="5" r="BF121"/>
  <c r="J34"/>
  <c i="1" r="AW98"/>
  <c i="5" r="F34"/>
  <c i="1" r="BA98"/>
  <c i="5" r="T121"/>
  <c r="T120"/>
  <c r="T119"/>
  <c r="T118"/>
  <c r="R121"/>
  <c r="R120"/>
  <c r="R119"/>
  <c r="R118"/>
  <c r="P121"/>
  <c r="P120"/>
  <c r="P119"/>
  <c r="P118"/>
  <c i="1" r="AU98"/>
  <c i="5" r="BK121"/>
  <c r="BK120"/>
  <c r="J120"/>
  <c r="BK119"/>
  <c r="J119"/>
  <c r="BK118"/>
  <c r="J118"/>
  <c r="J96"/>
  <c r="J30"/>
  <c i="1" r="AG98"/>
  <c i="5" r="J121"/>
  <c r="BE121"/>
  <c r="J33"/>
  <c i="1" r="AV98"/>
  <c i="5" r="F33"/>
  <c i="1" r="AZ98"/>
  <c i="5" r="J98"/>
  <c r="J97"/>
  <c r="J115"/>
  <c r="J114"/>
  <c r="F114"/>
  <c r="F112"/>
  <c r="E110"/>
  <c r="J92"/>
  <c r="J91"/>
  <c r="F91"/>
  <c r="F89"/>
  <c r="E87"/>
  <c r="J39"/>
  <c r="J18"/>
  <c r="E18"/>
  <c r="F115"/>
  <c r="F92"/>
  <c r="J17"/>
  <c r="J12"/>
  <c r="J112"/>
  <c r="J89"/>
  <c r="E7"/>
  <c r="E108"/>
  <c r="E85"/>
  <c i="4" r="J37"/>
  <c r="J36"/>
  <c i="1" r="AY97"/>
  <c i="4" r="J35"/>
  <c i="1" r="AX97"/>
  <c i="4"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F37"/>
  <c i="1" r="BD97"/>
  <c i="4" r="BH121"/>
  <c r="F36"/>
  <c i="1" r="BC97"/>
  <c i="4" r="BG121"/>
  <c r="F35"/>
  <c i="1" r="BB97"/>
  <c i="4" r="BF121"/>
  <c r="J34"/>
  <c i="1" r="AW97"/>
  <c i="4" r="F34"/>
  <c i="1" r="BA97"/>
  <c i="4" r="T121"/>
  <c r="T120"/>
  <c r="T119"/>
  <c r="T118"/>
  <c r="R121"/>
  <c r="R120"/>
  <c r="R119"/>
  <c r="R118"/>
  <c r="P121"/>
  <c r="P120"/>
  <c r="P119"/>
  <c r="P118"/>
  <c i="1" r="AU97"/>
  <c i="4" r="BK121"/>
  <c r="BK120"/>
  <c r="J120"/>
  <c r="BK119"/>
  <c r="J119"/>
  <c r="BK118"/>
  <c r="J118"/>
  <c r="J96"/>
  <c r="J30"/>
  <c i="1" r="AG97"/>
  <c i="4" r="J121"/>
  <c r="BE121"/>
  <c r="J33"/>
  <c i="1" r="AV97"/>
  <c i="4" r="F33"/>
  <c i="1" r="AZ97"/>
  <c i="4" r="J98"/>
  <c r="J97"/>
  <c r="J115"/>
  <c r="J114"/>
  <c r="F114"/>
  <c r="F112"/>
  <c r="E110"/>
  <c r="J92"/>
  <c r="J91"/>
  <c r="F91"/>
  <c r="F89"/>
  <c r="E87"/>
  <c r="J39"/>
  <c r="J18"/>
  <c r="E18"/>
  <c r="F115"/>
  <c r="F92"/>
  <c r="J17"/>
  <c r="J12"/>
  <c r="J112"/>
  <c r="J89"/>
  <c r="E7"/>
  <c r="E108"/>
  <c r="E85"/>
  <c i="3" r="J37"/>
  <c r="J36"/>
  <c i="1" r="AY96"/>
  <c i="3" r="J35"/>
  <c i="1" r="AX96"/>
  <c i="3"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T134"/>
  <c r="R135"/>
  <c r="R134"/>
  <c r="P135"/>
  <c r="P134"/>
  <c r="BK135"/>
  <c r="BK134"/>
  <c r="J134"/>
  <c r="J135"/>
  <c r="BE135"/>
  <c r="J99"/>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F37"/>
  <c i="1" r="BD96"/>
  <c i="3" r="BH122"/>
  <c r="F36"/>
  <c i="1" r="BC96"/>
  <c i="3" r="BG122"/>
  <c r="F35"/>
  <c i="1" r="BB96"/>
  <c i="3" r="BF122"/>
  <c r="J34"/>
  <c i="1" r="AW96"/>
  <c i="3" r="F34"/>
  <c i="1" r="BA96"/>
  <c i="3" r="T122"/>
  <c r="T121"/>
  <c r="T120"/>
  <c r="T119"/>
  <c r="R122"/>
  <c r="R121"/>
  <c r="R120"/>
  <c r="R119"/>
  <c r="P122"/>
  <c r="P121"/>
  <c r="P120"/>
  <c r="P119"/>
  <c i="1" r="AU96"/>
  <c i="3" r="BK122"/>
  <c r="BK121"/>
  <c r="J121"/>
  <c r="BK120"/>
  <c r="J120"/>
  <c r="BK119"/>
  <c r="J119"/>
  <c r="J96"/>
  <c r="J30"/>
  <c i="1" r="AG96"/>
  <c i="3" r="J122"/>
  <c r="BE122"/>
  <c r="J33"/>
  <c i="1" r="AV96"/>
  <c i="3" r="F33"/>
  <c i="1" r="AZ96"/>
  <c i="3" r="J98"/>
  <c r="J97"/>
  <c r="J116"/>
  <c r="J115"/>
  <c r="F115"/>
  <c r="F113"/>
  <c r="E111"/>
  <c r="J92"/>
  <c r="J91"/>
  <c r="F91"/>
  <c r="F89"/>
  <c r="E87"/>
  <c r="J39"/>
  <c r="J18"/>
  <c r="E18"/>
  <c r="F116"/>
  <c r="F92"/>
  <c r="J17"/>
  <c r="J12"/>
  <c r="J113"/>
  <c r="J89"/>
  <c r="E7"/>
  <c r="E109"/>
  <c r="E85"/>
  <c i="2" r="J37"/>
  <c r="J36"/>
  <c i="1" r="AY95"/>
  <c i="2" r="J35"/>
  <c i="1" r="AX95"/>
  <c i="2" r="BI742"/>
  <c r="BH742"/>
  <c r="BG742"/>
  <c r="BF742"/>
  <c r="T742"/>
  <c r="R742"/>
  <c r="P742"/>
  <c r="BK742"/>
  <c r="J742"/>
  <c r="BE742"/>
  <c r="BI739"/>
  <c r="BH739"/>
  <c r="BG739"/>
  <c r="BF739"/>
  <c r="T739"/>
  <c r="T738"/>
  <c r="T737"/>
  <c r="R739"/>
  <c r="R738"/>
  <c r="R737"/>
  <c r="P739"/>
  <c r="P738"/>
  <c r="P737"/>
  <c r="BK739"/>
  <c r="BK738"/>
  <c r="J738"/>
  <c r="BK737"/>
  <c r="J737"/>
  <c r="J739"/>
  <c r="BE739"/>
  <c r="J108"/>
  <c r="J107"/>
  <c r="BI735"/>
  <c r="BH735"/>
  <c r="BG735"/>
  <c r="BF735"/>
  <c r="T735"/>
  <c r="R735"/>
  <c r="P735"/>
  <c r="BK735"/>
  <c r="J735"/>
  <c r="BE735"/>
  <c r="BI733"/>
  <c r="BH733"/>
  <c r="BG733"/>
  <c r="BF733"/>
  <c r="T733"/>
  <c r="R733"/>
  <c r="P733"/>
  <c r="BK733"/>
  <c r="J733"/>
  <c r="BE733"/>
  <c r="BI731"/>
  <c r="BH731"/>
  <c r="BG731"/>
  <c r="BF731"/>
  <c r="T731"/>
  <c r="T730"/>
  <c r="R731"/>
  <c r="R730"/>
  <c r="P731"/>
  <c r="P730"/>
  <c r="BK731"/>
  <c r="BK730"/>
  <c r="J730"/>
  <c r="J731"/>
  <c r="BE731"/>
  <c r="J106"/>
  <c r="BI726"/>
  <c r="BH726"/>
  <c r="BG726"/>
  <c r="BF726"/>
  <c r="T726"/>
  <c r="R726"/>
  <c r="P726"/>
  <c r="BK726"/>
  <c r="J726"/>
  <c r="BE726"/>
  <c r="BI722"/>
  <c r="BH722"/>
  <c r="BG722"/>
  <c r="BF722"/>
  <c r="T722"/>
  <c r="R722"/>
  <c r="P722"/>
  <c r="BK722"/>
  <c r="J722"/>
  <c r="BE722"/>
  <c r="BI718"/>
  <c r="BH718"/>
  <c r="BG718"/>
  <c r="BF718"/>
  <c r="T718"/>
  <c r="R718"/>
  <c r="P718"/>
  <c r="BK718"/>
  <c r="J718"/>
  <c r="BE718"/>
  <c r="BI714"/>
  <c r="BH714"/>
  <c r="BG714"/>
  <c r="BF714"/>
  <c r="T714"/>
  <c r="R714"/>
  <c r="P714"/>
  <c r="BK714"/>
  <c r="J714"/>
  <c r="BE714"/>
  <c r="BI706"/>
  <c r="BH706"/>
  <c r="BG706"/>
  <c r="BF706"/>
  <c r="T706"/>
  <c r="R706"/>
  <c r="P706"/>
  <c r="BK706"/>
  <c r="J706"/>
  <c r="BE706"/>
  <c r="BI696"/>
  <c r="BH696"/>
  <c r="BG696"/>
  <c r="BF696"/>
  <c r="T696"/>
  <c r="R696"/>
  <c r="P696"/>
  <c r="BK696"/>
  <c r="J696"/>
  <c r="BE696"/>
  <c r="BI691"/>
  <c r="BH691"/>
  <c r="BG691"/>
  <c r="BF691"/>
  <c r="T691"/>
  <c r="R691"/>
  <c r="P691"/>
  <c r="BK691"/>
  <c r="J691"/>
  <c r="BE691"/>
  <c r="BI686"/>
  <c r="BH686"/>
  <c r="BG686"/>
  <c r="BF686"/>
  <c r="T686"/>
  <c r="T685"/>
  <c r="R686"/>
  <c r="R685"/>
  <c r="P686"/>
  <c r="P685"/>
  <c r="BK686"/>
  <c r="BK685"/>
  <c r="J685"/>
  <c r="J686"/>
  <c r="BE686"/>
  <c r="J105"/>
  <c r="BI681"/>
  <c r="BH681"/>
  <c r="BG681"/>
  <c r="BF681"/>
  <c r="T681"/>
  <c r="R681"/>
  <c r="P681"/>
  <c r="BK681"/>
  <c r="J681"/>
  <c r="BE681"/>
  <c r="BI679"/>
  <c r="BH679"/>
  <c r="BG679"/>
  <c r="BF679"/>
  <c r="T679"/>
  <c r="R679"/>
  <c r="P679"/>
  <c r="BK679"/>
  <c r="J679"/>
  <c r="BE679"/>
  <c r="BI675"/>
  <c r="BH675"/>
  <c r="BG675"/>
  <c r="BF675"/>
  <c r="T675"/>
  <c r="R675"/>
  <c r="P675"/>
  <c r="BK675"/>
  <c r="J675"/>
  <c r="BE675"/>
  <c r="BI673"/>
  <c r="BH673"/>
  <c r="BG673"/>
  <c r="BF673"/>
  <c r="T673"/>
  <c r="R673"/>
  <c r="P673"/>
  <c r="BK673"/>
  <c r="J673"/>
  <c r="BE673"/>
  <c r="BI671"/>
  <c r="BH671"/>
  <c r="BG671"/>
  <c r="BF671"/>
  <c r="T671"/>
  <c r="R671"/>
  <c r="P671"/>
  <c r="BK671"/>
  <c r="J671"/>
  <c r="BE671"/>
  <c r="BI669"/>
  <c r="BH669"/>
  <c r="BG669"/>
  <c r="BF669"/>
  <c r="T669"/>
  <c r="R669"/>
  <c r="P669"/>
  <c r="BK669"/>
  <c r="J669"/>
  <c r="BE669"/>
  <c r="BI668"/>
  <c r="BH668"/>
  <c r="BG668"/>
  <c r="BF668"/>
  <c r="T668"/>
  <c r="R668"/>
  <c r="P668"/>
  <c r="BK668"/>
  <c r="J668"/>
  <c r="BE668"/>
  <c r="BI667"/>
  <c r="BH667"/>
  <c r="BG667"/>
  <c r="BF667"/>
  <c r="T667"/>
  <c r="R667"/>
  <c r="P667"/>
  <c r="BK667"/>
  <c r="J667"/>
  <c r="BE667"/>
  <c r="BI656"/>
  <c r="BH656"/>
  <c r="BG656"/>
  <c r="BF656"/>
  <c r="T656"/>
  <c r="R656"/>
  <c r="P656"/>
  <c r="BK656"/>
  <c r="J656"/>
  <c r="BE656"/>
  <c r="BI652"/>
  <c r="BH652"/>
  <c r="BG652"/>
  <c r="BF652"/>
  <c r="T652"/>
  <c r="R652"/>
  <c r="P652"/>
  <c r="BK652"/>
  <c r="J652"/>
  <c r="BE652"/>
  <c r="BI649"/>
  <c r="BH649"/>
  <c r="BG649"/>
  <c r="BF649"/>
  <c r="T649"/>
  <c r="R649"/>
  <c r="P649"/>
  <c r="BK649"/>
  <c r="J649"/>
  <c r="BE649"/>
  <c r="BI647"/>
  <c r="BH647"/>
  <c r="BG647"/>
  <c r="BF647"/>
  <c r="T647"/>
  <c r="R647"/>
  <c r="P647"/>
  <c r="BK647"/>
  <c r="J647"/>
  <c r="BE647"/>
  <c r="BI645"/>
  <c r="BH645"/>
  <c r="BG645"/>
  <c r="BF645"/>
  <c r="T645"/>
  <c r="R645"/>
  <c r="P645"/>
  <c r="BK645"/>
  <c r="J645"/>
  <c r="BE645"/>
  <c r="BI643"/>
  <c r="BH643"/>
  <c r="BG643"/>
  <c r="BF643"/>
  <c r="T643"/>
  <c r="R643"/>
  <c r="P643"/>
  <c r="BK643"/>
  <c r="J643"/>
  <c r="BE643"/>
  <c r="BI641"/>
  <c r="BH641"/>
  <c r="BG641"/>
  <c r="BF641"/>
  <c r="T641"/>
  <c r="R641"/>
  <c r="P641"/>
  <c r="BK641"/>
  <c r="J641"/>
  <c r="BE641"/>
  <c r="BI636"/>
  <c r="BH636"/>
  <c r="BG636"/>
  <c r="BF636"/>
  <c r="T636"/>
  <c r="R636"/>
  <c r="P636"/>
  <c r="BK636"/>
  <c r="J636"/>
  <c r="BE636"/>
  <c r="BI632"/>
  <c r="BH632"/>
  <c r="BG632"/>
  <c r="BF632"/>
  <c r="T632"/>
  <c r="R632"/>
  <c r="P632"/>
  <c r="BK632"/>
  <c r="J632"/>
  <c r="BE632"/>
  <c r="BI628"/>
  <c r="BH628"/>
  <c r="BG628"/>
  <c r="BF628"/>
  <c r="T628"/>
  <c r="R628"/>
  <c r="P628"/>
  <c r="BK628"/>
  <c r="J628"/>
  <c r="BE628"/>
  <c r="BI624"/>
  <c r="BH624"/>
  <c r="BG624"/>
  <c r="BF624"/>
  <c r="T624"/>
  <c r="R624"/>
  <c r="P624"/>
  <c r="BK624"/>
  <c r="J624"/>
  <c r="BE624"/>
  <c r="BI620"/>
  <c r="BH620"/>
  <c r="BG620"/>
  <c r="BF620"/>
  <c r="T620"/>
  <c r="R620"/>
  <c r="P620"/>
  <c r="BK620"/>
  <c r="J620"/>
  <c r="BE620"/>
  <c r="BI616"/>
  <c r="BH616"/>
  <c r="BG616"/>
  <c r="BF616"/>
  <c r="T616"/>
  <c r="R616"/>
  <c r="P616"/>
  <c r="BK616"/>
  <c r="J616"/>
  <c r="BE616"/>
  <c r="BI613"/>
  <c r="BH613"/>
  <c r="BG613"/>
  <c r="BF613"/>
  <c r="T613"/>
  <c r="R613"/>
  <c r="P613"/>
  <c r="BK613"/>
  <c r="J613"/>
  <c r="BE613"/>
  <c r="BI610"/>
  <c r="BH610"/>
  <c r="BG610"/>
  <c r="BF610"/>
  <c r="T610"/>
  <c r="R610"/>
  <c r="P610"/>
  <c r="BK610"/>
  <c r="J610"/>
  <c r="BE610"/>
  <c r="BI607"/>
  <c r="BH607"/>
  <c r="BG607"/>
  <c r="BF607"/>
  <c r="T607"/>
  <c r="R607"/>
  <c r="P607"/>
  <c r="BK607"/>
  <c r="J607"/>
  <c r="BE607"/>
  <c r="BI604"/>
  <c r="BH604"/>
  <c r="BG604"/>
  <c r="BF604"/>
  <c r="T604"/>
  <c r="R604"/>
  <c r="P604"/>
  <c r="BK604"/>
  <c r="J604"/>
  <c r="BE604"/>
  <c r="BI600"/>
  <c r="BH600"/>
  <c r="BG600"/>
  <c r="BF600"/>
  <c r="T600"/>
  <c r="R600"/>
  <c r="P600"/>
  <c r="BK600"/>
  <c r="J600"/>
  <c r="BE600"/>
  <c r="BI596"/>
  <c r="BH596"/>
  <c r="BG596"/>
  <c r="BF596"/>
  <c r="T596"/>
  <c r="R596"/>
  <c r="P596"/>
  <c r="BK596"/>
  <c r="J596"/>
  <c r="BE596"/>
  <c r="BI592"/>
  <c r="BH592"/>
  <c r="BG592"/>
  <c r="BF592"/>
  <c r="T592"/>
  <c r="R592"/>
  <c r="P592"/>
  <c r="BK592"/>
  <c r="J592"/>
  <c r="BE592"/>
  <c r="BI588"/>
  <c r="BH588"/>
  <c r="BG588"/>
  <c r="BF588"/>
  <c r="T588"/>
  <c r="R588"/>
  <c r="P588"/>
  <c r="BK588"/>
  <c r="J588"/>
  <c r="BE588"/>
  <c r="BI584"/>
  <c r="BH584"/>
  <c r="BG584"/>
  <c r="BF584"/>
  <c r="T584"/>
  <c r="R584"/>
  <c r="P584"/>
  <c r="BK584"/>
  <c r="J584"/>
  <c r="BE584"/>
  <c r="BI580"/>
  <c r="BH580"/>
  <c r="BG580"/>
  <c r="BF580"/>
  <c r="T580"/>
  <c r="R580"/>
  <c r="P580"/>
  <c r="BK580"/>
  <c r="J580"/>
  <c r="BE580"/>
  <c r="BI576"/>
  <c r="BH576"/>
  <c r="BG576"/>
  <c r="BF576"/>
  <c r="T576"/>
  <c r="R576"/>
  <c r="P576"/>
  <c r="BK576"/>
  <c r="J576"/>
  <c r="BE576"/>
  <c r="BI572"/>
  <c r="BH572"/>
  <c r="BG572"/>
  <c r="BF572"/>
  <c r="T572"/>
  <c r="R572"/>
  <c r="P572"/>
  <c r="BK572"/>
  <c r="J572"/>
  <c r="BE572"/>
  <c r="BI568"/>
  <c r="BH568"/>
  <c r="BG568"/>
  <c r="BF568"/>
  <c r="T568"/>
  <c r="R568"/>
  <c r="P568"/>
  <c r="BK568"/>
  <c r="J568"/>
  <c r="BE568"/>
  <c r="BI564"/>
  <c r="BH564"/>
  <c r="BG564"/>
  <c r="BF564"/>
  <c r="T564"/>
  <c r="R564"/>
  <c r="P564"/>
  <c r="BK564"/>
  <c r="J564"/>
  <c r="BE564"/>
  <c r="BI560"/>
  <c r="BH560"/>
  <c r="BG560"/>
  <c r="BF560"/>
  <c r="T560"/>
  <c r="R560"/>
  <c r="P560"/>
  <c r="BK560"/>
  <c r="J560"/>
  <c r="BE560"/>
  <c r="BI556"/>
  <c r="BH556"/>
  <c r="BG556"/>
  <c r="BF556"/>
  <c r="T556"/>
  <c r="R556"/>
  <c r="P556"/>
  <c r="BK556"/>
  <c r="J556"/>
  <c r="BE556"/>
  <c r="BI532"/>
  <c r="BH532"/>
  <c r="BG532"/>
  <c r="BF532"/>
  <c r="T532"/>
  <c r="R532"/>
  <c r="P532"/>
  <c r="BK532"/>
  <c r="J532"/>
  <c r="BE532"/>
  <c r="BI529"/>
  <c r="BH529"/>
  <c r="BG529"/>
  <c r="BF529"/>
  <c r="T529"/>
  <c r="R529"/>
  <c r="P529"/>
  <c r="BK529"/>
  <c r="J529"/>
  <c r="BE529"/>
  <c r="BI525"/>
  <c r="BH525"/>
  <c r="BG525"/>
  <c r="BF525"/>
  <c r="T525"/>
  <c r="R525"/>
  <c r="P525"/>
  <c r="BK525"/>
  <c r="J525"/>
  <c r="BE525"/>
  <c r="BI516"/>
  <c r="BH516"/>
  <c r="BG516"/>
  <c r="BF516"/>
  <c r="T516"/>
  <c r="R516"/>
  <c r="P516"/>
  <c r="BK516"/>
  <c r="J516"/>
  <c r="BE516"/>
  <c r="BI509"/>
  <c r="BH509"/>
  <c r="BG509"/>
  <c r="BF509"/>
  <c r="T509"/>
  <c r="R509"/>
  <c r="P509"/>
  <c r="BK509"/>
  <c r="J509"/>
  <c r="BE509"/>
  <c r="BI505"/>
  <c r="BH505"/>
  <c r="BG505"/>
  <c r="BF505"/>
  <c r="T505"/>
  <c r="R505"/>
  <c r="P505"/>
  <c r="BK505"/>
  <c r="J505"/>
  <c r="BE505"/>
  <c r="BI501"/>
  <c r="BH501"/>
  <c r="BG501"/>
  <c r="BF501"/>
  <c r="T501"/>
  <c r="R501"/>
  <c r="P501"/>
  <c r="BK501"/>
  <c r="J501"/>
  <c r="BE501"/>
  <c r="BI497"/>
  <c r="BH497"/>
  <c r="BG497"/>
  <c r="BF497"/>
  <c r="T497"/>
  <c r="R497"/>
  <c r="P497"/>
  <c r="BK497"/>
  <c r="J497"/>
  <c r="BE497"/>
  <c r="BI493"/>
  <c r="BH493"/>
  <c r="BG493"/>
  <c r="BF493"/>
  <c r="T493"/>
  <c r="R493"/>
  <c r="P493"/>
  <c r="BK493"/>
  <c r="J493"/>
  <c r="BE493"/>
  <c r="BI484"/>
  <c r="BH484"/>
  <c r="BG484"/>
  <c r="BF484"/>
  <c r="T484"/>
  <c r="R484"/>
  <c r="P484"/>
  <c r="BK484"/>
  <c r="J484"/>
  <c r="BE484"/>
  <c r="BI480"/>
  <c r="BH480"/>
  <c r="BG480"/>
  <c r="BF480"/>
  <c r="T480"/>
  <c r="R480"/>
  <c r="P480"/>
  <c r="BK480"/>
  <c r="J480"/>
  <c r="BE480"/>
  <c r="BI476"/>
  <c r="BH476"/>
  <c r="BG476"/>
  <c r="BF476"/>
  <c r="T476"/>
  <c r="R476"/>
  <c r="P476"/>
  <c r="BK476"/>
  <c r="J476"/>
  <c r="BE476"/>
  <c r="BI471"/>
  <c r="BH471"/>
  <c r="BG471"/>
  <c r="BF471"/>
  <c r="T471"/>
  <c r="R471"/>
  <c r="P471"/>
  <c r="BK471"/>
  <c r="J471"/>
  <c r="BE471"/>
  <c r="BI467"/>
  <c r="BH467"/>
  <c r="BG467"/>
  <c r="BF467"/>
  <c r="T467"/>
  <c r="R467"/>
  <c r="P467"/>
  <c r="BK467"/>
  <c r="J467"/>
  <c r="BE467"/>
  <c r="BI463"/>
  <c r="BH463"/>
  <c r="BG463"/>
  <c r="BF463"/>
  <c r="T463"/>
  <c r="R463"/>
  <c r="P463"/>
  <c r="BK463"/>
  <c r="J463"/>
  <c r="BE463"/>
  <c r="BI462"/>
  <c r="BH462"/>
  <c r="BG462"/>
  <c r="BF462"/>
  <c r="T462"/>
  <c r="R462"/>
  <c r="P462"/>
  <c r="BK462"/>
  <c r="J462"/>
  <c r="BE462"/>
  <c r="BI461"/>
  <c r="BH461"/>
  <c r="BG461"/>
  <c r="BF461"/>
  <c r="T461"/>
  <c r="R461"/>
  <c r="P461"/>
  <c r="BK461"/>
  <c r="J461"/>
  <c r="BE461"/>
  <c r="BI460"/>
  <c r="BH460"/>
  <c r="BG460"/>
  <c r="BF460"/>
  <c r="T460"/>
  <c r="R460"/>
  <c r="P460"/>
  <c r="BK460"/>
  <c r="J460"/>
  <c r="BE460"/>
  <c r="BI459"/>
  <c r="BH459"/>
  <c r="BG459"/>
  <c r="BF459"/>
  <c r="T459"/>
  <c r="R459"/>
  <c r="P459"/>
  <c r="BK459"/>
  <c r="J459"/>
  <c r="BE459"/>
  <c r="BI457"/>
  <c r="BH457"/>
  <c r="BG457"/>
  <c r="BF457"/>
  <c r="T457"/>
  <c r="R457"/>
  <c r="P457"/>
  <c r="BK457"/>
  <c r="J457"/>
  <c r="BE457"/>
  <c r="BI456"/>
  <c r="BH456"/>
  <c r="BG456"/>
  <c r="BF456"/>
  <c r="T456"/>
  <c r="R456"/>
  <c r="P456"/>
  <c r="BK456"/>
  <c r="J456"/>
  <c r="BE456"/>
  <c r="BI454"/>
  <c r="BH454"/>
  <c r="BG454"/>
  <c r="BF454"/>
  <c r="T454"/>
  <c r="R454"/>
  <c r="P454"/>
  <c r="BK454"/>
  <c r="J454"/>
  <c r="BE454"/>
  <c r="BI453"/>
  <c r="BH453"/>
  <c r="BG453"/>
  <c r="BF453"/>
  <c r="T453"/>
  <c r="R453"/>
  <c r="P453"/>
  <c r="BK453"/>
  <c r="J453"/>
  <c r="BE453"/>
  <c r="BI451"/>
  <c r="BH451"/>
  <c r="BG451"/>
  <c r="BF451"/>
  <c r="T451"/>
  <c r="T450"/>
  <c r="R451"/>
  <c r="R450"/>
  <c r="P451"/>
  <c r="P450"/>
  <c r="BK451"/>
  <c r="BK450"/>
  <c r="J450"/>
  <c r="J451"/>
  <c r="BE451"/>
  <c r="J104"/>
  <c r="BI449"/>
  <c r="BH449"/>
  <c r="BG449"/>
  <c r="BF449"/>
  <c r="T449"/>
  <c r="R449"/>
  <c r="P449"/>
  <c r="BK449"/>
  <c r="J449"/>
  <c r="BE449"/>
  <c r="BI448"/>
  <c r="BH448"/>
  <c r="BG448"/>
  <c r="BF448"/>
  <c r="T448"/>
  <c r="R448"/>
  <c r="P448"/>
  <c r="BK448"/>
  <c r="J448"/>
  <c r="BE448"/>
  <c r="BI446"/>
  <c r="BH446"/>
  <c r="BG446"/>
  <c r="BF446"/>
  <c r="T446"/>
  <c r="R446"/>
  <c r="P446"/>
  <c r="BK446"/>
  <c r="J446"/>
  <c r="BE446"/>
  <c r="BI445"/>
  <c r="BH445"/>
  <c r="BG445"/>
  <c r="BF445"/>
  <c r="T445"/>
  <c r="R445"/>
  <c r="P445"/>
  <c r="BK445"/>
  <c r="J445"/>
  <c r="BE445"/>
  <c r="BI444"/>
  <c r="BH444"/>
  <c r="BG444"/>
  <c r="BF444"/>
  <c r="T444"/>
  <c r="R444"/>
  <c r="P444"/>
  <c r="BK444"/>
  <c r="J444"/>
  <c r="BE444"/>
  <c r="BI440"/>
  <c r="BH440"/>
  <c r="BG440"/>
  <c r="BF440"/>
  <c r="T440"/>
  <c r="R440"/>
  <c r="P440"/>
  <c r="BK440"/>
  <c r="J440"/>
  <c r="BE440"/>
  <c r="BI439"/>
  <c r="BH439"/>
  <c r="BG439"/>
  <c r="BF439"/>
  <c r="T439"/>
  <c r="R439"/>
  <c r="P439"/>
  <c r="BK439"/>
  <c r="J439"/>
  <c r="BE439"/>
  <c r="BI438"/>
  <c r="BH438"/>
  <c r="BG438"/>
  <c r="BF438"/>
  <c r="T438"/>
  <c r="R438"/>
  <c r="P438"/>
  <c r="BK438"/>
  <c r="J438"/>
  <c r="BE438"/>
  <c r="BI434"/>
  <c r="BH434"/>
  <c r="BG434"/>
  <c r="BF434"/>
  <c r="T434"/>
  <c r="R434"/>
  <c r="P434"/>
  <c r="BK434"/>
  <c r="J434"/>
  <c r="BE434"/>
  <c r="BI433"/>
  <c r="BH433"/>
  <c r="BG433"/>
  <c r="BF433"/>
  <c r="T433"/>
  <c r="R433"/>
  <c r="P433"/>
  <c r="BK433"/>
  <c r="J433"/>
  <c r="BE433"/>
  <c r="BI429"/>
  <c r="BH429"/>
  <c r="BG429"/>
  <c r="BF429"/>
  <c r="T429"/>
  <c r="R429"/>
  <c r="P429"/>
  <c r="BK429"/>
  <c r="J429"/>
  <c r="BE429"/>
  <c r="BI427"/>
  <c r="BH427"/>
  <c r="BG427"/>
  <c r="BF427"/>
  <c r="T427"/>
  <c r="R427"/>
  <c r="P427"/>
  <c r="BK427"/>
  <c r="J427"/>
  <c r="BE427"/>
  <c r="BI426"/>
  <c r="BH426"/>
  <c r="BG426"/>
  <c r="BF426"/>
  <c r="T426"/>
  <c r="R426"/>
  <c r="P426"/>
  <c r="BK426"/>
  <c r="J426"/>
  <c r="BE426"/>
  <c r="BI423"/>
  <c r="BH423"/>
  <c r="BG423"/>
  <c r="BF423"/>
  <c r="T423"/>
  <c r="R423"/>
  <c r="P423"/>
  <c r="BK423"/>
  <c r="J423"/>
  <c r="BE423"/>
  <c r="BI419"/>
  <c r="BH419"/>
  <c r="BG419"/>
  <c r="BF419"/>
  <c r="T419"/>
  <c r="T418"/>
  <c r="R419"/>
  <c r="R418"/>
  <c r="P419"/>
  <c r="P418"/>
  <c r="BK419"/>
  <c r="BK418"/>
  <c r="J418"/>
  <c r="J419"/>
  <c r="BE419"/>
  <c r="J103"/>
  <c r="BI415"/>
  <c r="BH415"/>
  <c r="BG415"/>
  <c r="BF415"/>
  <c r="T415"/>
  <c r="T414"/>
  <c r="R415"/>
  <c r="R414"/>
  <c r="P415"/>
  <c r="P414"/>
  <c r="BK415"/>
  <c r="BK414"/>
  <c r="J414"/>
  <c r="J415"/>
  <c r="BE415"/>
  <c r="J102"/>
  <c r="BI411"/>
  <c r="BH411"/>
  <c r="BG411"/>
  <c r="BF411"/>
  <c r="T411"/>
  <c r="R411"/>
  <c r="P411"/>
  <c r="BK411"/>
  <c r="J411"/>
  <c r="BE411"/>
  <c r="BI408"/>
  <c r="BH408"/>
  <c r="BG408"/>
  <c r="BF408"/>
  <c r="T408"/>
  <c r="R408"/>
  <c r="P408"/>
  <c r="BK408"/>
  <c r="J408"/>
  <c r="BE408"/>
  <c r="BI404"/>
  <c r="BH404"/>
  <c r="BG404"/>
  <c r="BF404"/>
  <c r="T404"/>
  <c r="R404"/>
  <c r="P404"/>
  <c r="BK404"/>
  <c r="J404"/>
  <c r="BE404"/>
  <c r="BI398"/>
  <c r="BH398"/>
  <c r="BG398"/>
  <c r="BF398"/>
  <c r="T398"/>
  <c r="R398"/>
  <c r="P398"/>
  <c r="BK398"/>
  <c r="J398"/>
  <c r="BE398"/>
  <c r="BI395"/>
  <c r="BH395"/>
  <c r="BG395"/>
  <c r="BF395"/>
  <c r="T395"/>
  <c r="R395"/>
  <c r="P395"/>
  <c r="BK395"/>
  <c r="J395"/>
  <c r="BE395"/>
  <c r="BI391"/>
  <c r="BH391"/>
  <c r="BG391"/>
  <c r="BF391"/>
  <c r="T391"/>
  <c r="R391"/>
  <c r="P391"/>
  <c r="BK391"/>
  <c r="J391"/>
  <c r="BE391"/>
  <c r="BI388"/>
  <c r="BH388"/>
  <c r="BG388"/>
  <c r="BF388"/>
  <c r="T388"/>
  <c r="R388"/>
  <c r="P388"/>
  <c r="BK388"/>
  <c r="J388"/>
  <c r="BE388"/>
  <c r="BI384"/>
  <c r="BH384"/>
  <c r="BG384"/>
  <c r="BF384"/>
  <c r="T384"/>
  <c r="R384"/>
  <c r="P384"/>
  <c r="BK384"/>
  <c r="J384"/>
  <c r="BE384"/>
  <c r="BI381"/>
  <c r="BH381"/>
  <c r="BG381"/>
  <c r="BF381"/>
  <c r="T381"/>
  <c r="R381"/>
  <c r="P381"/>
  <c r="BK381"/>
  <c r="J381"/>
  <c r="BE381"/>
  <c r="BI376"/>
  <c r="BH376"/>
  <c r="BG376"/>
  <c r="BF376"/>
  <c r="T376"/>
  <c r="R376"/>
  <c r="P376"/>
  <c r="BK376"/>
  <c r="J376"/>
  <c r="BE376"/>
  <c r="BI372"/>
  <c r="BH372"/>
  <c r="BG372"/>
  <c r="BF372"/>
  <c r="T372"/>
  <c r="R372"/>
  <c r="P372"/>
  <c r="BK372"/>
  <c r="J372"/>
  <c r="BE372"/>
  <c r="BI368"/>
  <c r="BH368"/>
  <c r="BG368"/>
  <c r="BF368"/>
  <c r="T368"/>
  <c r="R368"/>
  <c r="P368"/>
  <c r="BK368"/>
  <c r="J368"/>
  <c r="BE368"/>
  <c r="BI363"/>
  <c r="BH363"/>
  <c r="BG363"/>
  <c r="BF363"/>
  <c r="T363"/>
  <c r="R363"/>
  <c r="P363"/>
  <c r="BK363"/>
  <c r="J363"/>
  <c r="BE363"/>
  <c r="BI359"/>
  <c r="BH359"/>
  <c r="BG359"/>
  <c r="BF359"/>
  <c r="T359"/>
  <c r="R359"/>
  <c r="P359"/>
  <c r="BK359"/>
  <c r="J359"/>
  <c r="BE359"/>
  <c r="BI355"/>
  <c r="BH355"/>
  <c r="BG355"/>
  <c r="BF355"/>
  <c r="T355"/>
  <c r="R355"/>
  <c r="P355"/>
  <c r="BK355"/>
  <c r="J355"/>
  <c r="BE355"/>
  <c r="BI352"/>
  <c r="BH352"/>
  <c r="BG352"/>
  <c r="BF352"/>
  <c r="T352"/>
  <c r="R352"/>
  <c r="P352"/>
  <c r="BK352"/>
  <c r="J352"/>
  <c r="BE352"/>
  <c r="BI349"/>
  <c r="BH349"/>
  <c r="BG349"/>
  <c r="BF349"/>
  <c r="T349"/>
  <c r="R349"/>
  <c r="P349"/>
  <c r="BK349"/>
  <c r="J349"/>
  <c r="BE349"/>
  <c r="BI346"/>
  <c r="BH346"/>
  <c r="BG346"/>
  <c r="BF346"/>
  <c r="T346"/>
  <c r="R346"/>
  <c r="P346"/>
  <c r="BK346"/>
  <c r="J346"/>
  <c r="BE346"/>
  <c r="BI341"/>
  <c r="BH341"/>
  <c r="BG341"/>
  <c r="BF341"/>
  <c r="T341"/>
  <c r="R341"/>
  <c r="P341"/>
  <c r="BK341"/>
  <c r="J341"/>
  <c r="BE341"/>
  <c r="BI335"/>
  <c r="BH335"/>
  <c r="BG335"/>
  <c r="BF335"/>
  <c r="T335"/>
  <c r="R335"/>
  <c r="P335"/>
  <c r="BK335"/>
  <c r="J335"/>
  <c r="BE335"/>
  <c r="BI329"/>
  <c r="BH329"/>
  <c r="BG329"/>
  <c r="BF329"/>
  <c r="T329"/>
  <c r="R329"/>
  <c r="P329"/>
  <c r="BK329"/>
  <c r="J329"/>
  <c r="BE329"/>
  <c r="BI325"/>
  <c r="BH325"/>
  <c r="BG325"/>
  <c r="BF325"/>
  <c r="T325"/>
  <c r="R325"/>
  <c r="P325"/>
  <c r="BK325"/>
  <c r="J325"/>
  <c r="BE325"/>
  <c r="BI320"/>
  <c r="BH320"/>
  <c r="BG320"/>
  <c r="BF320"/>
  <c r="T320"/>
  <c r="R320"/>
  <c r="P320"/>
  <c r="BK320"/>
  <c r="J320"/>
  <c r="BE320"/>
  <c r="BI316"/>
  <c r="BH316"/>
  <c r="BG316"/>
  <c r="BF316"/>
  <c r="T316"/>
  <c r="R316"/>
  <c r="P316"/>
  <c r="BK316"/>
  <c r="J316"/>
  <c r="BE316"/>
  <c r="BI312"/>
  <c r="BH312"/>
  <c r="BG312"/>
  <c r="BF312"/>
  <c r="T312"/>
  <c r="R312"/>
  <c r="P312"/>
  <c r="BK312"/>
  <c r="J312"/>
  <c r="BE312"/>
  <c r="BI308"/>
  <c r="BH308"/>
  <c r="BG308"/>
  <c r="BF308"/>
  <c r="T308"/>
  <c r="R308"/>
  <c r="P308"/>
  <c r="BK308"/>
  <c r="J308"/>
  <c r="BE308"/>
  <c r="BI305"/>
  <c r="BH305"/>
  <c r="BG305"/>
  <c r="BF305"/>
  <c r="T305"/>
  <c r="R305"/>
  <c r="P305"/>
  <c r="BK305"/>
  <c r="J305"/>
  <c r="BE305"/>
  <c r="BI300"/>
  <c r="BH300"/>
  <c r="BG300"/>
  <c r="BF300"/>
  <c r="T300"/>
  <c r="R300"/>
  <c r="P300"/>
  <c r="BK300"/>
  <c r="J300"/>
  <c r="BE300"/>
  <c r="BI295"/>
  <c r="BH295"/>
  <c r="BG295"/>
  <c r="BF295"/>
  <c r="T295"/>
  <c r="R295"/>
  <c r="P295"/>
  <c r="BK295"/>
  <c r="J295"/>
  <c r="BE295"/>
  <c r="BI289"/>
  <c r="BH289"/>
  <c r="BG289"/>
  <c r="BF289"/>
  <c r="T289"/>
  <c r="R289"/>
  <c r="P289"/>
  <c r="BK289"/>
  <c r="J289"/>
  <c r="BE289"/>
  <c r="BI286"/>
  <c r="BH286"/>
  <c r="BG286"/>
  <c r="BF286"/>
  <c r="T286"/>
  <c r="T285"/>
  <c r="R286"/>
  <c r="R285"/>
  <c r="P286"/>
  <c r="P285"/>
  <c r="BK286"/>
  <c r="BK285"/>
  <c r="J285"/>
  <c r="J286"/>
  <c r="BE286"/>
  <c r="J101"/>
  <c r="BI280"/>
  <c r="BH280"/>
  <c r="BG280"/>
  <c r="BF280"/>
  <c r="T280"/>
  <c r="T279"/>
  <c r="R280"/>
  <c r="R279"/>
  <c r="P280"/>
  <c r="P279"/>
  <c r="BK280"/>
  <c r="BK279"/>
  <c r="J279"/>
  <c r="J280"/>
  <c r="BE280"/>
  <c r="J100"/>
  <c r="BI277"/>
  <c r="BH277"/>
  <c r="BG277"/>
  <c r="BF277"/>
  <c r="T277"/>
  <c r="R277"/>
  <c r="P277"/>
  <c r="BK277"/>
  <c r="J277"/>
  <c r="BE277"/>
  <c r="BI274"/>
  <c r="BH274"/>
  <c r="BG274"/>
  <c r="BF274"/>
  <c r="T274"/>
  <c r="R274"/>
  <c r="P274"/>
  <c r="BK274"/>
  <c r="J274"/>
  <c r="BE274"/>
  <c r="BI273"/>
  <c r="BH273"/>
  <c r="BG273"/>
  <c r="BF273"/>
  <c r="T273"/>
  <c r="R273"/>
  <c r="P273"/>
  <c r="BK273"/>
  <c r="J273"/>
  <c r="BE273"/>
  <c r="BI271"/>
  <c r="BH271"/>
  <c r="BG271"/>
  <c r="BF271"/>
  <c r="T271"/>
  <c r="R271"/>
  <c r="P271"/>
  <c r="BK271"/>
  <c r="J271"/>
  <c r="BE271"/>
  <c r="BI267"/>
  <c r="BH267"/>
  <c r="BG267"/>
  <c r="BF267"/>
  <c r="T267"/>
  <c r="T266"/>
  <c r="R267"/>
  <c r="R266"/>
  <c r="P267"/>
  <c r="P266"/>
  <c r="BK267"/>
  <c r="BK266"/>
  <c r="J266"/>
  <c r="J267"/>
  <c r="BE267"/>
  <c r="J99"/>
  <c r="BI254"/>
  <c r="BH254"/>
  <c r="BG254"/>
  <c r="BF254"/>
  <c r="T254"/>
  <c r="R254"/>
  <c r="P254"/>
  <c r="BK254"/>
  <c r="J254"/>
  <c r="BE254"/>
  <c r="BI250"/>
  <c r="BH250"/>
  <c r="BG250"/>
  <c r="BF250"/>
  <c r="T250"/>
  <c r="R250"/>
  <c r="P250"/>
  <c r="BK250"/>
  <c r="J250"/>
  <c r="BE250"/>
  <c r="BI245"/>
  <c r="BH245"/>
  <c r="BG245"/>
  <c r="BF245"/>
  <c r="T245"/>
  <c r="R245"/>
  <c r="P245"/>
  <c r="BK245"/>
  <c r="J245"/>
  <c r="BE245"/>
  <c r="BI241"/>
  <c r="BH241"/>
  <c r="BG241"/>
  <c r="BF241"/>
  <c r="T241"/>
  <c r="R241"/>
  <c r="P241"/>
  <c r="BK241"/>
  <c r="J241"/>
  <c r="BE241"/>
  <c r="BI237"/>
  <c r="BH237"/>
  <c r="BG237"/>
  <c r="BF237"/>
  <c r="T237"/>
  <c r="R237"/>
  <c r="P237"/>
  <c r="BK237"/>
  <c r="J237"/>
  <c r="BE237"/>
  <c r="BI233"/>
  <c r="BH233"/>
  <c r="BG233"/>
  <c r="BF233"/>
  <c r="T233"/>
  <c r="R233"/>
  <c r="P233"/>
  <c r="BK233"/>
  <c r="J233"/>
  <c r="BE233"/>
  <c r="BI229"/>
  <c r="BH229"/>
  <c r="BG229"/>
  <c r="BF229"/>
  <c r="T229"/>
  <c r="R229"/>
  <c r="P229"/>
  <c r="BK229"/>
  <c r="J229"/>
  <c r="BE229"/>
  <c r="BI225"/>
  <c r="BH225"/>
  <c r="BG225"/>
  <c r="BF225"/>
  <c r="T225"/>
  <c r="R225"/>
  <c r="P225"/>
  <c r="BK225"/>
  <c r="J225"/>
  <c r="BE225"/>
  <c r="BI221"/>
  <c r="BH221"/>
  <c r="BG221"/>
  <c r="BF221"/>
  <c r="T221"/>
  <c r="R221"/>
  <c r="P221"/>
  <c r="BK221"/>
  <c r="J221"/>
  <c r="BE221"/>
  <c r="BI217"/>
  <c r="BH217"/>
  <c r="BG217"/>
  <c r="BF217"/>
  <c r="T217"/>
  <c r="R217"/>
  <c r="P217"/>
  <c r="BK217"/>
  <c r="J217"/>
  <c r="BE217"/>
  <c r="BI213"/>
  <c r="BH213"/>
  <c r="BG213"/>
  <c r="BF213"/>
  <c r="T213"/>
  <c r="R213"/>
  <c r="P213"/>
  <c r="BK213"/>
  <c r="J213"/>
  <c r="BE213"/>
  <c r="BI206"/>
  <c r="BH206"/>
  <c r="BG206"/>
  <c r="BF206"/>
  <c r="T206"/>
  <c r="R206"/>
  <c r="P206"/>
  <c r="BK206"/>
  <c r="J206"/>
  <c r="BE206"/>
  <c r="BI202"/>
  <c r="BH202"/>
  <c r="BG202"/>
  <c r="BF202"/>
  <c r="T202"/>
  <c r="R202"/>
  <c r="P202"/>
  <c r="BK202"/>
  <c r="J202"/>
  <c r="BE202"/>
  <c r="BI198"/>
  <c r="BH198"/>
  <c r="BG198"/>
  <c r="BF198"/>
  <c r="T198"/>
  <c r="R198"/>
  <c r="P198"/>
  <c r="BK198"/>
  <c r="J198"/>
  <c r="BE198"/>
  <c r="BI194"/>
  <c r="BH194"/>
  <c r="BG194"/>
  <c r="BF194"/>
  <c r="T194"/>
  <c r="R194"/>
  <c r="P194"/>
  <c r="BK194"/>
  <c r="J194"/>
  <c r="BE194"/>
  <c r="BI190"/>
  <c r="BH190"/>
  <c r="BG190"/>
  <c r="BF190"/>
  <c r="T190"/>
  <c r="R190"/>
  <c r="P190"/>
  <c r="BK190"/>
  <c r="J190"/>
  <c r="BE190"/>
  <c r="BI186"/>
  <c r="BH186"/>
  <c r="BG186"/>
  <c r="BF186"/>
  <c r="T186"/>
  <c r="R186"/>
  <c r="P186"/>
  <c r="BK186"/>
  <c r="J186"/>
  <c r="BE186"/>
  <c r="BI182"/>
  <c r="BH182"/>
  <c r="BG182"/>
  <c r="BF182"/>
  <c r="T182"/>
  <c r="R182"/>
  <c r="P182"/>
  <c r="BK182"/>
  <c r="J182"/>
  <c r="BE182"/>
  <c r="BI178"/>
  <c r="BH178"/>
  <c r="BG178"/>
  <c r="BF178"/>
  <c r="T178"/>
  <c r="R178"/>
  <c r="P178"/>
  <c r="BK178"/>
  <c r="J178"/>
  <c r="BE178"/>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0"/>
  <c r="BH160"/>
  <c r="BG160"/>
  <c r="BF160"/>
  <c r="T160"/>
  <c r="R160"/>
  <c r="P160"/>
  <c r="BK160"/>
  <c r="J160"/>
  <c r="BE160"/>
  <c r="BI158"/>
  <c r="BH158"/>
  <c r="BG158"/>
  <c r="BF158"/>
  <c r="T158"/>
  <c r="R158"/>
  <c r="P158"/>
  <c r="BK158"/>
  <c r="J158"/>
  <c r="BE158"/>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3"/>
  <c r="BH143"/>
  <c r="BG143"/>
  <c r="BF143"/>
  <c r="T143"/>
  <c r="R143"/>
  <c r="P143"/>
  <c r="BK143"/>
  <c r="J143"/>
  <c r="BE143"/>
  <c r="BI138"/>
  <c r="BH138"/>
  <c r="BG138"/>
  <c r="BF138"/>
  <c r="T138"/>
  <c r="R138"/>
  <c r="P138"/>
  <c r="BK138"/>
  <c r="J138"/>
  <c r="BE138"/>
  <c r="BI133"/>
  <c r="BH133"/>
  <c r="BG133"/>
  <c r="BF133"/>
  <c r="T133"/>
  <c r="R133"/>
  <c r="P133"/>
  <c r="BK133"/>
  <c r="J133"/>
  <c r="BE133"/>
  <c r="BI131"/>
  <c r="F37"/>
  <c i="1" r="BD95"/>
  <c i="2" r="BH131"/>
  <c r="F36"/>
  <c i="1" r="BC95"/>
  <c i="2" r="BG131"/>
  <c r="F35"/>
  <c i="1" r="BB95"/>
  <c i="2" r="BF131"/>
  <c r="J34"/>
  <c i="1" r="AW95"/>
  <c i="2" r="F34"/>
  <c i="1" r="BA95"/>
  <c i="2" r="T131"/>
  <c r="T130"/>
  <c r="T129"/>
  <c r="T128"/>
  <c r="R131"/>
  <c r="R130"/>
  <c r="R129"/>
  <c r="R128"/>
  <c r="P131"/>
  <c r="P130"/>
  <c r="P129"/>
  <c r="P128"/>
  <c i="1" r="AU95"/>
  <c i="2" r="BK131"/>
  <c r="BK130"/>
  <c r="J130"/>
  <c r="BK129"/>
  <c r="J129"/>
  <c r="BK128"/>
  <c r="J128"/>
  <c r="J96"/>
  <c r="J30"/>
  <c i="1" r="AG95"/>
  <c i="2" r="J131"/>
  <c r="BE131"/>
  <c r="J33"/>
  <c i="1" r="AV95"/>
  <c i="2" r="F33"/>
  <c i="1" r="AZ95"/>
  <c i="2" r="J98"/>
  <c r="J97"/>
  <c r="J125"/>
  <c r="J124"/>
  <c r="F124"/>
  <c r="F122"/>
  <c r="E120"/>
  <c r="J92"/>
  <c r="J91"/>
  <c r="F91"/>
  <c r="F89"/>
  <c r="E87"/>
  <c r="J39"/>
  <c r="J18"/>
  <c r="E18"/>
  <c r="F125"/>
  <c r="F92"/>
  <c r="J17"/>
  <c r="J12"/>
  <c r="J122"/>
  <c r="J89"/>
  <c r="E7"/>
  <c r="E118"/>
  <c r="E85"/>
  <c i="1" r="BD100"/>
  <c r="BC100"/>
  <c r="BB100"/>
  <c r="BA100"/>
  <c r="AZ100"/>
  <c r="AY100"/>
  <c r="AX100"/>
  <c r="AW100"/>
  <c r="AV100"/>
  <c r="AU100"/>
  <c r="AT100"/>
  <c r="AS100"/>
  <c r="AG100"/>
  <c r="BD94"/>
  <c r="W33"/>
  <c r="BC94"/>
  <c r="W32"/>
  <c r="BB94"/>
  <c r="W31"/>
  <c r="BA94"/>
  <c r="W30"/>
  <c r="AZ94"/>
  <c r="W29"/>
  <c r="AY94"/>
  <c r="AX94"/>
  <c r="AW94"/>
  <c r="AK30"/>
  <c r="AV94"/>
  <c r="AK29"/>
  <c r="AU94"/>
  <c r="AT94"/>
  <c r="AS94"/>
  <c r="AG94"/>
  <c r="AK26"/>
  <c r="AT110"/>
  <c r="AN110"/>
  <c r="AT109"/>
  <c r="AN109"/>
  <c r="AT108"/>
  <c r="AN108"/>
  <c r="AT107"/>
  <c r="AN107"/>
  <c r="AT106"/>
  <c r="AN106"/>
  <c r="AT105"/>
  <c r="AN105"/>
  <c r="AT104"/>
  <c r="AN104"/>
  <c r="AT103"/>
  <c r="AN103"/>
  <c r="AT102"/>
  <c r="AN102"/>
  <c r="AT101"/>
  <c r="AN101"/>
  <c r="AN100"/>
  <c r="AT99"/>
  <c r="AN99"/>
  <c r="AT98"/>
  <c r="AN98"/>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<sst xmlns="http://schemas.openxmlformats.org/spreadsheetml/2006/main">
  <si>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</si>
  <si>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</si>
  <si>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</si>
  <si>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ZAMOK</t>
  </si>
  <si>
    <t>False</t>
  </si>
  <si>
    <t>{e61c3c71-a52c-4026-a7ef-76ce676fd520}</t>
  </si>
  <si>
    <t>0,01</t>
  </si>
  <si>
    <t>21</t>
  </si>
  <si>
    <t>15</t>
  </si>
  <si>
    <t>REKAPITULACE STAVBY</t>
  </si>
  <si>
    <t xml:space="preserve">v ---  níže se nacházejí doplnkové a pomocné údaje k sestavám  --- v</t>
  </si>
  <si>
    <t>Návod na vyplnění</t>
  </si>
  <si>
    <t>0,001</t>
  </si>
  <si>
    <t>Kód:</t>
  </si>
  <si>
    <t>2</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</si>
  <si>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</si>
  <si>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</si>
  <si>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Rekonstrukce ulice Koněvova, Praha 3, akce č. 999337 - Etapa 1 (Husitská - Černínova)</t>
  </si>
  <si>
    <t>KSO:</t>
  </si>
  <si>
    <t>CC-CZ:</t>
  </si>
  <si>
    <t>Místo:</t>
  </si>
  <si>
    <t>ulice Koněvova</t>
  </si>
  <si>
    <t>Datum:</t>
  </si>
  <si>
    <t>8. 12. 2019</t>
  </si>
  <si>
    <t>Zadavatel:</t>
  </si>
  <si>
    <t>IČ:</t>
  </si>
  <si>
    <t>03447286</t>
  </si>
  <si>
    <t>Technická správa komunikací hl. m. Prahy a.s.</t>
  </si>
  <si>
    <t>DIČ:</t>
  </si>
  <si>
    <t>CZ03447286</t>
  </si>
  <si>
    <t>Uchazeč:</t>
  </si>
  <si>
    <t>Vyplň údaj</t>
  </si>
  <si>
    <t>Projektant:</t>
  </si>
  <si>
    <t>48592722</t>
  </si>
  <si>
    <t>DIPRO, spol s r.o.</t>
  </si>
  <si>
    <t>CZ48592722</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</si>
  <si>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</si>
  <si>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</si>
  <si>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</si>
  <si>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</si>
  <si>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</si>
  <si>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</si>
  <si>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</si>
  <si>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</si>
  <si>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</si>
  <si>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</si>
  <si>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</si>
  <si>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</si>
  <si>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</si>
  <si>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</si>
  <si>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</si>
  <si>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</si>
  <si>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</si>
  <si>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</si>
  <si>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</si>
  <si>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</si>
  <si>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</si>
  <si>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</si>
  <si>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</si>
  <si>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</si>
  <si>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</si>
  <si>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</si>
  <si>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</si>
  <si>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</si>
  <si>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</si>
  <si>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</si>
  <si>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</si>
  <si>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</si>
  <si>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</si>
  <si>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</si>
  <si>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</si>
  <si>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</si>
  <si>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</si>
  <si>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</si>
  <si>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</si>
  <si>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</si>
  <si>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</si>
  <si>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</si>
  <si>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</si>
  <si>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</si>
  <si>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</si>
  <si>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</si>
  <si>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</si>
  <si>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</si>
  <si>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</si>
  <si>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</si>
  <si>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</si>
  <si>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101</t>
  </si>
  <si>
    <t>Komunikace</t>
  </si>
  <si>
    <t>STA</t>
  </si>
  <si>
    <t>1</t>
  </si>
  <si>
    <t>{738637f5-5ff4-4244-9d5c-126774a69912}</t>
  </si>
  <si>
    <t>SO 403</t>
  </si>
  <si>
    <t>Přípojky městského mobiliáře JCDecaux</t>
  </si>
  <si>
    <t>{a12a0db9-470e-4a81-b6d1-ed885579f042}</t>
  </si>
  <si>
    <t>SO 421</t>
  </si>
  <si>
    <t>Přeložky kabelů T-Mobile</t>
  </si>
  <si>
    <t>{775811fe-c8df-4b9f-b3b8-6ce013838f93}</t>
  </si>
  <si>
    <t>SO 422</t>
  </si>
  <si>
    <t>Přeložky kabelů UPC</t>
  </si>
  <si>
    <t>{a1472303-3328-4d90-a59c-e69409278d24}</t>
  </si>
  <si>
    <t>SO 424</t>
  </si>
  <si>
    <t>Přeložky kabelů Dial Telecom</t>
  </si>
  <si>
    <t>{be7656c5-5c54-4ee3-86df-4f9fa75819f7}</t>
  </si>
  <si>
    <t>SO 501</t>
  </si>
  <si>
    <t>Úpravy přípojek uličních vpustí</t>
  </si>
  <si>
    <t>{4df6780e-3b3a-4e47-8a7c-7528b16638b3}</t>
  </si>
  <si>
    <t>SO 501.1</t>
  </si>
  <si>
    <t>Odstranění povrchů přípojek uličních vpustí</t>
  </si>
  <si>
    <t>Soupis</t>
  </si>
  <si>
    <t>{3522a392-7b1b-4ba7-80be-956e4cff2b2a}</t>
  </si>
  <si>
    <t>SO 501.2</t>
  </si>
  <si>
    <t>Uliční vpusti</t>
  </si>
  <si>
    <t>{1479ef12-76d5-458c-b07e-ea292319c3d8}</t>
  </si>
  <si>
    <t>SO 501.3</t>
  </si>
  <si>
    <t>Provizorní vysprávky povrchů přípojek uličních vpustí</t>
  </si>
  <si>
    <t>{24af8c30-0298-47a1-a03c-ea205fd6974b}</t>
  </si>
  <si>
    <t>SO 701</t>
  </si>
  <si>
    <t>Přemístění vitríny V1896 JCDecaux</t>
  </si>
  <si>
    <t>{6f508074-b503-49d5-96f4-1647f984d4a7}</t>
  </si>
  <si>
    <t>SO 704</t>
  </si>
  <si>
    <t>Přemístění drobného městského mobiliáře</t>
  </si>
  <si>
    <t>{e2131769-7edb-4fe2-80d9-1be155b58d55}</t>
  </si>
  <si>
    <t>SO 705</t>
  </si>
  <si>
    <t>Přemístění reklamních zařízení</t>
  </si>
  <si>
    <t>{bd52b152-a692-4fe7-a509-9b38a156a6b9}</t>
  </si>
  <si>
    <t>SO 706</t>
  </si>
  <si>
    <t>Přemístění parkovacích platebních automatů (PPA)</t>
  </si>
  <si>
    <t>{37b5b81c-5029-4eab-9395-88417ef7bffb}</t>
  </si>
  <si>
    <t>SO 801</t>
  </si>
  <si>
    <t>Sadové úpravy</t>
  </si>
  <si>
    <t>{23ef97fb-090c-462f-b6bb-a8dfcac1bfc1}</t>
  </si>
  <si>
    <t>VRN</t>
  </si>
  <si>
    <t>Vedlejší rozpočtové náklady</t>
  </si>
  <si>
    <t>{44694c04-ad77-4855-8eb5-e5767a488d84}</t>
  </si>
  <si>
    <t>ON</t>
  </si>
  <si>
    <t>Ostatní náklady</t>
  </si>
  <si>
    <t>{9095c69d-9be0-48d3-b503-fc1b4277522f}</t>
  </si>
  <si>
    <t>Asfaltová_vozovka</t>
  </si>
  <si>
    <t>Asfaltová vozovka</t>
  </si>
  <si>
    <t>m2</t>
  </si>
  <si>
    <t>6431</t>
  </si>
  <si>
    <t>Dilatační_spára</t>
  </si>
  <si>
    <t>Dilatační spára</t>
  </si>
  <si>
    <t>m</t>
  </si>
  <si>
    <t>860</t>
  </si>
  <si>
    <t>KRYCÍ LIST SOUPISU PRACÍ</t>
  </si>
  <si>
    <t>Dvoulinka_VŽD</t>
  </si>
  <si>
    <t>Dvoulinka - velká žulová dlažba</t>
  </si>
  <si>
    <t>178</t>
  </si>
  <si>
    <t>Hloubení_rýh</t>
  </si>
  <si>
    <t>Hloubení rýh</t>
  </si>
  <si>
    <t>m3</t>
  </si>
  <si>
    <t>375</t>
  </si>
  <si>
    <t>Hloubení_rýh_ruč</t>
  </si>
  <si>
    <t>Hloubení rýh ručně</t>
  </si>
  <si>
    <t>150</t>
  </si>
  <si>
    <t>Hloubení_rýh_str</t>
  </si>
  <si>
    <t>Hloubení rýh strojně</t>
  </si>
  <si>
    <t>225</t>
  </si>
  <si>
    <t>Objekt:</t>
  </si>
  <si>
    <t>Chodník_slepecká_dla</t>
  </si>
  <si>
    <t>Chodník slepecká dlažba</t>
  </si>
  <si>
    <t>216</t>
  </si>
  <si>
    <t>SO 101 - Komunikace</t>
  </si>
  <si>
    <t>Chodník_vápenec</t>
  </si>
  <si>
    <t>Chodník dlážděný vápencovou mozaikou</t>
  </si>
  <si>
    <t>4644</t>
  </si>
  <si>
    <t>Obrubníky</t>
  </si>
  <si>
    <t>2377,1</t>
  </si>
  <si>
    <t>Odkopávky</t>
  </si>
  <si>
    <t>Odkopávky pro silnice</t>
  </si>
  <si>
    <t>1929,3</t>
  </si>
  <si>
    <t>Páska</t>
  </si>
  <si>
    <t>Výstražná páska</t>
  </si>
  <si>
    <t>230</t>
  </si>
  <si>
    <t>Přechodová_lávka</t>
  </si>
  <si>
    <t>Přechodová lávka</t>
  </si>
  <si>
    <t>kus</t>
  </si>
  <si>
    <t>45</t>
  </si>
  <si>
    <t>Skládka_1_4</t>
  </si>
  <si>
    <t>Výkopek na skládku třída těžitelnosti 1-4</t>
  </si>
  <si>
    <t>2765,16</t>
  </si>
  <si>
    <t>Suť_beton</t>
  </si>
  <si>
    <t>Suť beton</t>
  </si>
  <si>
    <t>t</t>
  </si>
  <si>
    <t>5037,826</t>
  </si>
  <si>
    <t>Suť_celkem</t>
  </si>
  <si>
    <t>Suť celkem</t>
  </si>
  <si>
    <t>16014,266</t>
  </si>
  <si>
    <t>Suť_kamenivo</t>
  </si>
  <si>
    <t>Suť kamenivo</t>
  </si>
  <si>
    <t>5901,81</t>
  </si>
  <si>
    <t>Suť_kusový_mat</t>
  </si>
  <si>
    <t>Suť kusový materiál</t>
  </si>
  <si>
    <t>681,225</t>
  </si>
  <si>
    <t>Suť_živice</t>
  </si>
  <si>
    <t>Suť živice</t>
  </si>
  <si>
    <t>5070,496</t>
  </si>
  <si>
    <t>Vjezdy_MŽD</t>
  </si>
  <si>
    <t>Vjezdy - dlážděnné malou žulovou dlažbou</t>
  </si>
  <si>
    <t>394</t>
  </si>
  <si>
    <t>412</t>
  </si>
  <si>
    <t>Vozovka_VŽD</t>
  </si>
  <si>
    <t>Vozovka dlážděnný velkou žulovou dlažbou</t>
  </si>
  <si>
    <t>80</t>
  </si>
  <si>
    <t>Vysprávka_živ_chod</t>
  </si>
  <si>
    <t>Vysprávka asfaltový chodník</t>
  </si>
  <si>
    <t>120</t>
  </si>
  <si>
    <t>Vysprávka_živ_voz</t>
  </si>
  <si>
    <t>Vysprávka stávajících povrchů - asfaltová vozovka</t>
  </si>
  <si>
    <t>84</t>
  </si>
  <si>
    <t>Vytrhání_obrub</t>
  </si>
  <si>
    <t>Vytrhání obrub</t>
  </si>
  <si>
    <t>1376</t>
  </si>
  <si>
    <t>Záliv_VŽD</t>
  </si>
  <si>
    <t>Parkovací záliv - velká žulová dlažba</t>
  </si>
  <si>
    <t>1306</t>
  </si>
  <si>
    <t>Zastávka_asfalt</t>
  </si>
  <si>
    <t>Autobusová zastávka s asfaltovým krytem</t>
  </si>
  <si>
    <t>348</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</si>
  <si>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</si>
  <si>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</si>
  <si>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</si>
  <si>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</si>
  <si>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</si>
  <si>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</si>
  <si>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</si>
  <si>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</si>
  <si>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</si>
  <si>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</si>
  <si>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</si>
  <si>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</si>
  <si>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</si>
  <si>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</si>
  <si>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</si>
  <si>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M - Práce a dodávky M</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</si>
  <si>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</si>
  <si>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</si>
  <si>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</si>
  <si>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</si>
  <si>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</si>
  <si>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</si>
  <si>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</si>
  <si>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</si>
  <si>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</si>
  <si>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</si>
  <si>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</si>
  <si>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</si>
  <si>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</si>
  <si>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</si>
  <si>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</si>
  <si>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</si>
  <si>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</si>
  <si>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</si>
  <si>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</si>
  <si>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113106152</t>
  </si>
  <si>
    <t>Rozebrání dlažeb a dílců vozovek a ploch s přemístěním hmot na skládku na vzdálenost do 3 m nebo s naložením na dopravní prostředek, s jakoukoliv výplní spár ručně z velkých kostek s ložem ze živice</t>
  </si>
  <si>
    <t>CS ÚRS 2019 02</t>
  </si>
  <si>
    <t>4</t>
  </si>
  <si>
    <t>853822914</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</si>
  <si>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</si>
  <si>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</si>
  <si>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113106161</t>
  </si>
  <si>
    <t>Rozebrání dlažeb a dílců vozovek a ploch s přemístěním hmot na skládku na vzdálenost do 3 m nebo s naložením na dopravní prostředek, s jakoukoliv výplní spár ručně z drobných kostek nebo odseků s ložem z kameniva</t>
  </si>
  <si>
    <t>415303943</t>
  </si>
  <si>
    <t>VV</t>
  </si>
  <si>
    <t>"Žulová kostka" 320,000</t>
  </si>
  <si>
    <t>"Vápencová dlažba" 518,000</t>
  </si>
  <si>
    <t>Součet</t>
  </si>
  <si>
    <t>3</t>
  </si>
  <si>
    <t>113107123</t>
  </si>
  <si>
    <t>Odstranění podkladů nebo krytů ručně s přemístěním hmot na skládku na vzdálenost do 3 m nebo s naložením na dopravní prostředek z kameniva hrubého drceného, o tl. vrstvy přes 200 do 300 mm</t>
  </si>
  <si>
    <t>-1677617727</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</si>
  <si>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</si>
  <si>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"Strojně" (456+11178)*0,30</t>
  </si>
  <si>
    <t xml:space="preserve">"Strojně  tl. 510mm" 2*565*0,30</t>
  </si>
  <si>
    <t>113107132</t>
  </si>
  <si>
    <t>Odstranění podkladů nebo krytů ručně s přemístěním hmot na skládku na vzdálenost do 3 m nebo s naložením na dopravní prostředek z betonu prostého, o tl. vrstvy přes 150 do 300 mm</t>
  </si>
  <si>
    <t>1102547438</t>
  </si>
  <si>
    <t>"Ručně" 7865*0,30</t>
  </si>
  <si>
    <t>5</t>
  </si>
  <si>
    <t>113107142</t>
  </si>
  <si>
    <t>Odstranění podkladů nebo krytů ručně s přemístěním hmot na skládku na vzdálenost do 3 m nebo s naložením na dopravní prostředek živičných, o tl. vrstvy přes 50 do 100 mm</t>
  </si>
  <si>
    <t>-1198176975</t>
  </si>
  <si>
    <t>6</t>
  </si>
  <si>
    <t>113107170</t>
  </si>
  <si>
    <t>Odstranění podkladů nebo krytů strojně plochy jednotlivě přes 50 m2 do 200 m2 s přemístěním hmot na skládku na vzdálenost do 20 m nebo s naložením na dopravní prostředek z betonu prostého, o tl. vrstvy do 100 mm</t>
  </si>
  <si>
    <t>1639387777</t>
  </si>
  <si>
    <t>7</t>
  </si>
  <si>
    <t>113107222</t>
  </si>
  <si>
    <t>Odstranění podkladů nebo krytů strojně plochy jednotlivě přes 200 m2 s přemístěním hmot na skládku na vzdálenost do 20 m nebo s naložením na dopravní prostředek z kameniva hrubého drceného, o tl. vrstvy přes 100 do 200 mm</t>
  </si>
  <si>
    <t>-1540035678</t>
  </si>
  <si>
    <t>8</t>
  </si>
  <si>
    <t>113107223</t>
  </si>
  <si>
    <t>Odstranění podkladů nebo krytů strojně plochy jednotlivě přes 200 m2 s přemístěním hmot na skládku na vzdálenost do 20 m nebo s naložením na dopravní prostředek z kameniva hrubého drceného, o tl. vrstvy přes 200 do 300 mm</t>
  </si>
  <si>
    <t>-1600961427</t>
  </si>
  <si>
    <t>"Strojně" (456+11178)*0,70</t>
  </si>
  <si>
    <t xml:space="preserve">"Strojně  tl. 510mm" 2*565*0,70</t>
  </si>
  <si>
    <t>9</t>
  </si>
  <si>
    <t>113107231</t>
  </si>
  <si>
    <t>Odstranění podkladů nebo krytů strojně plochy jednotlivě přes 200 m2 s přemístěním hmot na skládku na vzdálenost do 20 m nebo s naložením na dopravní prostředek z betonu prostého, o tl. vrstvy přes 100 do 150 mm</t>
  </si>
  <si>
    <t>-1583061521</t>
  </si>
  <si>
    <t>10</t>
  </si>
  <si>
    <t>113107232</t>
  </si>
  <si>
    <t>Odstranění podkladů nebo krytů strojně plochy jednotlivě přes 200 m2 s přemístěním hmot na skládku na vzdálenost do 20 m nebo s naložením na dopravní prostředek z betonu prostého, o tl. vrstvy přes 150 do 300 mm</t>
  </si>
  <si>
    <t>1603128101</t>
  </si>
  <si>
    <t>"Strojně" 7865*0,70</t>
  </si>
  <si>
    <t>11</t>
  </si>
  <si>
    <t>113154265</t>
  </si>
  <si>
    <t xml:space="preserve">Frézování živičného podkladu nebo krytu  s naložením na dopravní prostředek plochy přes 500 do 1 000 m2 s překážkami v trase pruhu šířky přes 1 m do 2 m, tloušťky vrstvy 200 mm</t>
  </si>
  <si>
    <t>764165713</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</si>
  <si>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</si>
  <si>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12</t>
  </si>
  <si>
    <t>113201112</t>
  </si>
  <si>
    <t xml:space="preserve">Vytrhání obrub  s vybouráním lože, s přemístěním hmot na skládku na vzdálenost do 3 m nebo s naložením na dopravní prostředek silničních ležatých</t>
  </si>
  <si>
    <t>1677271713</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</si>
  <si>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</si>
  <si>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t>
  </si>
  <si>
    <t>119001401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</si>
  <si>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</si>
  <si>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1887422731</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</si>
  <si>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</si>
  <si>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14</t>
  </si>
  <si>
    <t>119001411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</si>
  <si>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betonového, kameninového nebo železobetonového, světlosti DN do 200 mm</t>
  </si>
  <si>
    <t>1430472854</t>
  </si>
  <si>
    <t>119001422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</si>
  <si>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</si>
  <si>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234436810</t>
  </si>
  <si>
    <t>16</t>
  </si>
  <si>
    <t>119002121</t>
  </si>
  <si>
    <t>Pomocné konstrukce při zabezpečení výkopu vodorovné pochozí přechodová lávka délky do 2 m včetně zábradlí zřízení</t>
  </si>
  <si>
    <t>593031209</t>
  </si>
  <si>
    <t xml:space="preserve">Poznámka k souboru cen:_x000d_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</si>
  <si>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"Přechodová lávka" 45</t>
  </si>
  <si>
    <t>17</t>
  </si>
  <si>
    <t>119002122</t>
  </si>
  <si>
    <t>Pomocné konstrukce při zabezpečení výkopu vodorovné pochozí přechodová lávka délky do 2 m včetně zábradlí odstranění</t>
  </si>
  <si>
    <t>-282863957</t>
  </si>
  <si>
    <t>18</t>
  </si>
  <si>
    <t>119003131</t>
  </si>
  <si>
    <t>Pomocné konstrukce při zabezpečení výkopu svislé výstražná páska zřízení</t>
  </si>
  <si>
    <t>553623197</t>
  </si>
  <si>
    <t>"Výstražná páska" 230</t>
  </si>
  <si>
    <t>19</t>
  </si>
  <si>
    <t>119003132</t>
  </si>
  <si>
    <t>Pomocné konstrukce při zabezpečení výkopu svislé výstražná páska odstranění</t>
  </si>
  <si>
    <t>-1530265901</t>
  </si>
  <si>
    <t>20</t>
  </si>
  <si>
    <t>120001101</t>
  </si>
  <si>
    <t xml:space="preserve">Příplatek k cenám vykopávek za ztížení vykopávky  v blízkosti inženýrských sítí nebo výbušnin v horninách jakékoliv třídy</t>
  </si>
  <si>
    <t>1887751794</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</si>
  <si>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</si>
  <si>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Odkopávky*0,50</t>
  </si>
  <si>
    <t>122301103</t>
  </si>
  <si>
    <t xml:space="preserve">Odkopávky a prokopávky nezapažené  s přehozením výkopku na vzdálenost do 3 m nebo s naložením na dopravní prostředek v hornině tř. 4 přes 1 000 do 5 000 m3</t>
  </si>
  <si>
    <t>-963250445</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</si>
  <si>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</si>
  <si>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"Sanace 60% podkladních vrstev o mocnosti 500mm" Asfaltová_vozovka*0,60*0,500</t>
  </si>
  <si>
    <t>22</t>
  </si>
  <si>
    <t>122301109</t>
  </si>
  <si>
    <t xml:space="preserve">Odkopávky a prokopávky nezapažené  s přehozením výkopku na vzdálenost do 3 m nebo s naložením na dopravní prostředek v hornině tř. 4 Příplatek k cenám za lepivost horniny tř. 4</t>
  </si>
  <si>
    <t>-747723676</t>
  </si>
  <si>
    <t>23</t>
  </si>
  <si>
    <t>130001101</t>
  </si>
  <si>
    <t xml:space="preserve">Příplatek k cenám hloubených vykopávek za ztížení vykopávky  v blízkosti podzemního vedení nebo výbušnin pro jakoukoliv třídu horniny</t>
  </si>
  <si>
    <t>308439722</t>
  </si>
  <si>
    <t xml:space="preserve">Poznámka k souboru cen:_x000d_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</si>
  <si>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Hloubení_rýh_str*0,50</t>
  </si>
  <si>
    <t>24</t>
  </si>
  <si>
    <t>132301102</t>
  </si>
  <si>
    <t xml:space="preserve">Hloubení zapažených i nezapažených rýh šířky do 600 mm  s urovnáním dna do předepsaného profilu a spádu v hornině tř. 4 přes 100 m3</t>
  </si>
  <si>
    <t>353378732</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</si>
  <si>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</si>
  <si>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"Podélná drenáž v komunikace" 0,50*0,50*1500</t>
  </si>
  <si>
    <t>"Hloubení rýh - ručně 40%" Hloubení_rýh*0,40</t>
  </si>
  <si>
    <t>"Hloubení rýh - strojně 60%" Hloubení_rýh*0,60</t>
  </si>
  <si>
    <t>25</t>
  </si>
  <si>
    <t>132301109</t>
  </si>
  <si>
    <t xml:space="preserve">Hloubení zapažených i nezapažených rýh šířky do 600 mm  s urovnáním dna do předepsaného profilu a spádu v hornině tř. 4 Příplatek k cenám za lepivost horniny tř. 4</t>
  </si>
  <si>
    <t>-1446731876</t>
  </si>
  <si>
    <t>26</t>
  </si>
  <si>
    <t>132312102</t>
  </si>
  <si>
    <t xml:space="preserve">Hloubení zapažených i nezapažených rýh šířky do 600 mm ručním nebo pneumatickým nářadím  s urovnáním dna do předepsaného profilu a spádu v horninách tř. 4 nesoudržných</t>
  </si>
  <si>
    <t>-1671695605</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</si>
  <si>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</si>
  <si>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27</t>
  </si>
  <si>
    <t>132312109</t>
  </si>
  <si>
    <t xml:space="preserve">Hloubení zapažených i nezapažených rýh šířky do 600 mm ručním nebo pneumatickým nářadím  s urovnáním dna do předepsaného profilu a spádu v horninách tř. 4 Příplatek k cenám za lepivost horniny tř. 4</t>
  </si>
  <si>
    <t>-1843954536</t>
  </si>
  <si>
    <t>Hloubení_rýh_ruč*0,50</t>
  </si>
  <si>
    <t>28</t>
  </si>
  <si>
    <t>161101101</t>
  </si>
  <si>
    <t xml:space="preserve">Svislé přemístění výkopku  bez naložení do dopravní nádoby avšak s vyprázdněním dopravní nádoby na hromadu nebo do dopravního prostředku z horniny tř. 1 až 4, při hloubce výkopu přes 1 do 2,5 m</t>
  </si>
  <si>
    <t>486047079</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</si>
  <si>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</si>
  <si>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"Koeficient nakypření 1,20" (Odkopávky+Hloubení_rýh)*1,20</t>
  </si>
  <si>
    <t>29</t>
  </si>
  <si>
    <t>162601102</t>
  </si>
  <si>
    <t xml:space="preserve">Vodorovné přemístění výkopku nebo sypaniny po suchu  na obvyklém dopravním prostředku, bez naložení výkopku, avšak se složením bez rozhrnutí z horniny tř. 1 až 4 na vzdálenost přes 4 000 do 5 000 m</t>
  </si>
  <si>
    <t>-731035115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</si>
  <si>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</si>
  <si>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výkopku na mezideponii" Skládka_1_4</t>
  </si>
  <si>
    <t>30</t>
  </si>
  <si>
    <t>162701105</t>
  </si>
  <si>
    <t xml:space="preserve">Vodorovné přemístění výkopku nebo sypaniny po suchu  na obvyklém dopravním prostředku, bez naložení výkopku, avšak se složením bez rozhrnutí z horniny tř. 1 až 4 na vzdálenost přes 9 000 do 10 000 m</t>
  </si>
  <si>
    <t>-1872879626</t>
  </si>
  <si>
    <t>"Odvoz výkopku z mezideponie na skládku kapacitními vozy" Skládka_1_4</t>
  </si>
  <si>
    <t>31</t>
  </si>
  <si>
    <t>162701109</t>
  </si>
  <si>
    <t xml:space="preserve">Vodorovné přemístění výkopku nebo sypaniny po suchu  na obvyklém dopravním prostředku, bez naložení výkopku, avšak se složením bez rozhrnutí z horniny tř. 1 až 4 na vzdálenost Příplatek k ceně za každých dalších i započatých 1 000 m</t>
  </si>
  <si>
    <t>-1419377143</t>
  </si>
  <si>
    <t>"Skládka ve vzdálenosti 25km od mezideponie" Skládka_1_4*15</t>
  </si>
  <si>
    <t>32</t>
  </si>
  <si>
    <t>167101102</t>
  </si>
  <si>
    <t xml:space="preserve">Nakládání, skládání a překládání neulehlého výkopku nebo sypaniny  nakládání, množství přes 100 m3, z hornin tř. 1 až 4</t>
  </si>
  <si>
    <t>177131549</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</si>
  <si>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</si>
  <si>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"Nakládání výkopku na mezideponii" Skládka_1_4</t>
  </si>
  <si>
    <t>33</t>
  </si>
  <si>
    <t>171201201</t>
  </si>
  <si>
    <t xml:space="preserve">Uložení sypaniny  na skládky</t>
  </si>
  <si>
    <t>-1333803591</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</si>
  <si>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</si>
  <si>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"Uložení na mezideponii" Skládka_1_4</t>
  </si>
  <si>
    <t>"Uložení na skládku" Skládka_1_4</t>
  </si>
  <si>
    <t>34</t>
  </si>
  <si>
    <t>171201211</t>
  </si>
  <si>
    <t>Poplatek za uložení stavebního odpadu na skládce (skládkovné) zeminy a kameniva zatříděného do Katalogu odpadů pod kódem 170 504</t>
  </si>
  <si>
    <t>-199050875</t>
  </si>
  <si>
    <t xml:space="preserve">Poznámka k souboru cen:_x000d_
1. Ceny uvedené v souboru cen lze po dohodě upravit podle místních podmínek. </t>
  </si>
  <si>
    <t>Skládka_1_4*1,80</t>
  </si>
  <si>
    <t>35</t>
  </si>
  <si>
    <t>181951102</t>
  </si>
  <si>
    <t xml:space="preserve">Úprava pláně vyrovnáním výškových rozdílů  v hornině tř. 1 až 4 se zhutněním</t>
  </si>
  <si>
    <t>785383312</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</si>
  <si>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</si>
  <si>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"Sanace pláně" Asfaltová_vozovka*0,60</t>
  </si>
  <si>
    <t>Zakládání</t>
  </si>
  <si>
    <t>36</t>
  </si>
  <si>
    <t>211531111</t>
  </si>
  <si>
    <t xml:space="preserve">Výplň kamenivem do rýh odvodňovacích žeber nebo trativodů  bez zhutnění, s úpravou povrchu výplně kamenivem hrubým drceným frakce 16 až 63 mm</t>
  </si>
  <si>
    <t>-201111799</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</si>
  <si>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</si>
  <si>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Hloubení_rýh-3,14*0,05*0,05*1500</t>
  </si>
  <si>
    <t>37</t>
  </si>
  <si>
    <t>211971121</t>
  </si>
  <si>
    <t xml:space="preserve">Zřízení opláštění výplně z geotextilie odvodňovacích žeber nebo trativodů  v rýze nebo zářezu se stěnami svislými nebo šikmými o sklonu přes 1:2 při rozvinuté šířce opláštění do 2,5 m</t>
  </si>
  <si>
    <t>-1774008061</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</si>
  <si>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</si>
  <si>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38</t>
  </si>
  <si>
    <t>M</t>
  </si>
  <si>
    <t>69311189R</t>
  </si>
  <si>
    <t>geotextilie netkaná separační, ochranná, filtrační, drenážní 300g/m2</t>
  </si>
  <si>
    <t>-623847227</t>
  </si>
  <si>
    <t>39</t>
  </si>
  <si>
    <t>212752212</t>
  </si>
  <si>
    <t>Trativody z drenážních trubek se zřízením štěrkopískového lože pod trubky a s jejich obsypem v průměrném celkovém množství do 0,15 m3/m v otevřeném výkopu z trubek plastových flexibilních D přes 65 do 100 mm</t>
  </si>
  <si>
    <t>-373356620</t>
  </si>
  <si>
    <t>"PVC trubka o průměru 85mm délky 0,20m s výplní se štěrkopískem 0/8" 0,2*6</t>
  </si>
  <si>
    <t>40</t>
  </si>
  <si>
    <t>212755214</t>
  </si>
  <si>
    <t xml:space="preserve">Trativody bez lože z drenážních trubek  plastových flexibilních D 100 mm</t>
  </si>
  <si>
    <t>1672937228</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</si>
  <si>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</si>
  <si>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Vodorovné konstrukce</t>
  </si>
  <si>
    <t>41</t>
  </si>
  <si>
    <t>451459777</t>
  </si>
  <si>
    <t xml:space="preserve">Podklad nebo lože pod dlažbu (přídlažbu)  Příplatek k cenám za každých dalších i započatých 10 mm tloušťky podkladu nebo lože přes 50 mm z cementové malty</t>
  </si>
  <si>
    <t>1088553741</t>
  </si>
  <si>
    <t xml:space="preserve">Poznámka k souboru cen:_x000d_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</si>
  <si>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"Hladká deska pro oddělení hmatné dlažby tl. 60mm" 110</t>
  </si>
  <si>
    <t>"Mozaika s hmatnou úpravou (například COMCON) tl. 30mm" 159</t>
  </si>
  <si>
    <t>Komunikace pozemní</t>
  </si>
  <si>
    <t>42</t>
  </si>
  <si>
    <t>564831111</t>
  </si>
  <si>
    <t xml:space="preserve">Podklad ze štěrkodrti ŠD  s rozprostřením a zhutněním, po zhutnění tl. 100 mm</t>
  </si>
  <si>
    <t>-2059494943</t>
  </si>
  <si>
    <t>"Chodník - dlážděný vápencovou mozaikou vč. části s vysprávkou mozaiky" 4644</t>
  </si>
  <si>
    <t>43</t>
  </si>
  <si>
    <t>564851111</t>
  </si>
  <si>
    <t xml:space="preserve">Podklad ze štěrkodrti ŠD  s rozprostřením a zhutněním, po zhutnění tl. 150 mm</t>
  </si>
  <si>
    <t>-1063297695</t>
  </si>
  <si>
    <t>"Vjezdy - dlážděné malou žulovou dlažbou" 412</t>
  </si>
  <si>
    <t>"Vysprávka stávajících povrchů - asfaltový chodník" 120</t>
  </si>
  <si>
    <t>"Chodník - slepecká dlažba" 216</t>
  </si>
  <si>
    <t>44</t>
  </si>
  <si>
    <t>564861111</t>
  </si>
  <si>
    <t xml:space="preserve">Podklad ze štěrkodrti ŠD  s rozprostřením a zhutněním, po zhutnění tl. 200 mm</t>
  </si>
  <si>
    <t>1660543268</t>
  </si>
  <si>
    <t>"Autobusová zastávka s asfaltovým krytem" 348</t>
  </si>
  <si>
    <t>"Vozovka dlážděnná velkou žulovou dlažbou" 80</t>
  </si>
  <si>
    <t>564871111</t>
  </si>
  <si>
    <t xml:space="preserve">Podklad ze štěrkodrti ŠD  s rozprostřením a zhutněním, po zhutnění tl. 250 mm</t>
  </si>
  <si>
    <t>762817083</t>
  </si>
  <si>
    <t>"Asfaltová vozovka" 6431</t>
  </si>
  <si>
    <t>"Parkovací záliv" 1306</t>
  </si>
  <si>
    <t>"Sanace zemní pláně 2x250mm" Odkopávky/0,5*2</t>
  </si>
  <si>
    <t>46</t>
  </si>
  <si>
    <t>564921411</t>
  </si>
  <si>
    <t xml:space="preserve">Podklad nebo podsyp z asfaltového recyklátu  s rozprostřením a zhutněním, po zhutnění tl. 60 mm</t>
  </si>
  <si>
    <t>890076288</t>
  </si>
  <si>
    <t>47</t>
  </si>
  <si>
    <t>565145111R</t>
  </si>
  <si>
    <t xml:space="preserve">Asfaltový beton vrstva podkladní ACP 16 (obalované kamenivo střednězrnné - OKS)  s rozprostřením a zhutněním v pruhu šířky do 3 m, po zhutnění tl. 60 mm</t>
  </si>
  <si>
    <t>-78111331</t>
  </si>
  <si>
    <t xml:space="preserve">Poznámka k souboru cen:_x000d_
1. ČSN EN 13108-1 připouští pro ACP 16 pouze tl. 50 až 80 mm. </t>
  </si>
  <si>
    <t>48</t>
  </si>
  <si>
    <t>565145257R</t>
  </si>
  <si>
    <t>Asfaltová směs s vysokým modulem tuhosti VMT 22 tl. 60mm v pruhu šířky do 3 m</t>
  </si>
  <si>
    <t>-1993576443</t>
  </si>
  <si>
    <t>49</t>
  </si>
  <si>
    <t>567114112</t>
  </si>
  <si>
    <t>Podklad ze směsi stmelené cementem SC bez dilatačních spár, s rozprostřením a zhutněním SC C 16/20 (PB II), po zhutnění tl. 100 mm</t>
  </si>
  <si>
    <t>-1437308324</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</si>
  <si>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</si>
  <si>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50</t>
  </si>
  <si>
    <t>567121109</t>
  </si>
  <si>
    <t>Podklad ze směsi stmelené cementem SC bez dilatačních spár, s rozprostřením a zhutněním SC C 3/4 (SC I), po zhutnění tl. 100 mm</t>
  </si>
  <si>
    <t>1317750296</t>
  </si>
  <si>
    <t>"Podkladní vrstva pod slepeckou dlažbu a hladkou desku v chodníku" 269</t>
  </si>
  <si>
    <t>51</t>
  </si>
  <si>
    <t>567124142</t>
  </si>
  <si>
    <t>Podklad ze směsi stmelené cementem SC bez dilatačních spár, s rozprostřením a zhutněním SC C 16/20 (PB II), po zhutnění tl. 180 mm</t>
  </si>
  <si>
    <t>578986226</t>
  </si>
  <si>
    <t>52</t>
  </si>
  <si>
    <t>567132111</t>
  </si>
  <si>
    <t>Podklad ze směsi stmelené cementem SC bez dilatačních spár, s rozprostřením a zhutněním SC C 8/10 (KSC I), po zhutnění tl. 160 mm</t>
  </si>
  <si>
    <t>-22798308</t>
  </si>
  <si>
    <t>"Vysprávka stávajících povrchů - asfaltová vozovka" 84,00</t>
  </si>
  <si>
    <t>53</t>
  </si>
  <si>
    <t>573111112</t>
  </si>
  <si>
    <t>Postřik infiltrační PI z asfaltu silničního s posypem kamenivem, v množství 1,00 kg/m2</t>
  </si>
  <si>
    <t>-444428760</t>
  </si>
  <si>
    <t>P</t>
  </si>
  <si>
    <t>Poznámka k položce:_x000d_
Například C60BP3</t>
  </si>
  <si>
    <t>54</t>
  </si>
  <si>
    <t>573231106</t>
  </si>
  <si>
    <t>Postřik spojovací PS bez posypu kamenivem ze silniční emulze, v množství 0,30 kg/m2</t>
  </si>
  <si>
    <t>1753262272</t>
  </si>
  <si>
    <t>Poznámka k položce:_x000d_
Například: C60BP6</t>
  </si>
  <si>
    <t>Asfaltová_vozovka*2</t>
  </si>
  <si>
    <t>55</t>
  </si>
  <si>
    <t>573231108</t>
  </si>
  <si>
    <t>Postřik spojovací PS bez posypu kamenivem ze silniční emulze, v množství 0,50 kg/m2</t>
  </si>
  <si>
    <t>-1005306202</t>
  </si>
  <si>
    <t>Zastávka_asfalt*2</t>
  </si>
  <si>
    <t>56</t>
  </si>
  <si>
    <t>576133111R</t>
  </si>
  <si>
    <t>Asfaltový koberec mastixový se sníženou hlučností SMA 8NH tl 40 mm š do 3 m</t>
  </si>
  <si>
    <t>811736556</t>
  </si>
  <si>
    <t>57</t>
  </si>
  <si>
    <t>577133111R</t>
  </si>
  <si>
    <t>Asfaltový beton vrstva obrusná ACO 8CH tl 40 mm š do 3 m</t>
  </si>
  <si>
    <t>899787463</t>
  </si>
  <si>
    <t>58</t>
  </si>
  <si>
    <t>577134111R</t>
  </si>
  <si>
    <t>Asfaltový beton vrstva obrusná ACO 11+ tř. I tl 40 mm š do 3 m z nemodifikovaného asfaltu</t>
  </si>
  <si>
    <t>-1242386041</t>
  </si>
  <si>
    <t xml:space="preserve">Poznámka k souboru cen:_x000d_
1. ČSN EN 13108-1 připouští pro ACO 11 pouze tl. 35 až 50 mm. </t>
  </si>
  <si>
    <t>59</t>
  </si>
  <si>
    <t>577145111R</t>
  </si>
  <si>
    <t xml:space="preserve">Asfaltový beton vrstva obrusná ACO 16S PmB tl 50 mm š do 3 m </t>
  </si>
  <si>
    <t>656673931</t>
  </si>
  <si>
    <t xml:space="preserve">Poznámka k souboru cen:_x000d_
1. ČSN EN 13108-1 připouští pro ACO 16 pouze tl. 45 až 60 mm. </t>
  </si>
  <si>
    <t>60</t>
  </si>
  <si>
    <t>577155112R</t>
  </si>
  <si>
    <t xml:space="preserve">Asfaltový beton vrstva ložní ACL 16S se zvýšenou tuhostí PmB tl 60 mm š do 3 m </t>
  </si>
  <si>
    <t>-2015775761</t>
  </si>
  <si>
    <t xml:space="preserve">Poznámka k souboru cen:_x000d_
1. ČSN EN 13108-1 připouští pro ACL 16 pouze tl. 50 až 70 mm. </t>
  </si>
  <si>
    <t>Poznámka k položce:_x000d_
PmB - polymerem modifikované asfaltové pojivo</t>
  </si>
  <si>
    <t>61</t>
  </si>
  <si>
    <t>577155122R</t>
  </si>
  <si>
    <t>Asfaltový beton vrstva ložní ACL 16+ tl 60 mm š do 3 m z nemodifikovaného asfaltu</t>
  </si>
  <si>
    <t>-1712100533</t>
  </si>
  <si>
    <t>62</t>
  </si>
  <si>
    <t>577176111R</t>
  </si>
  <si>
    <t xml:space="preserve">Asfaltový beton vrstva ložní se zvýšenou tuhostí ACL 22S PmB tl 80 mm š do 3 m </t>
  </si>
  <si>
    <t>-1082511241</t>
  </si>
  <si>
    <t xml:space="preserve">Poznámka k souboru cen:_x000d_
1. ČSN EN 13108-1 připouští pro ACL 22 pouze tl. 60 až 90 mm. </t>
  </si>
  <si>
    <t>63</t>
  </si>
  <si>
    <t>591111111</t>
  </si>
  <si>
    <t xml:space="preserve">Kladení dlažby z kostek  s provedením lože do tl. 50 mm, s vyplněním spár, s dvojím beraněním a se smetením přebytečného materiálu na krajnici velkých z kamene, do lože z kameniva těženého</t>
  </si>
  <si>
    <t>-464861539</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</si>
  <si>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</si>
  <si>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64</t>
  </si>
  <si>
    <t>583810081R</t>
  </si>
  <si>
    <t>kostka dlažební žula velká 15/17</t>
  </si>
  <si>
    <t>-1369185911</t>
  </si>
  <si>
    <t>"Ztratné 1%" (Vozovka_VŽD+Záliv_VŽD)*1,01</t>
  </si>
  <si>
    <t>65</t>
  </si>
  <si>
    <t>591211111</t>
  </si>
  <si>
    <t xml:space="preserve">Kladení dlažby z kostek  s provedením lože do tl. 50 mm, s vyplněním spár, s dvojím beraněním a se smetením přebytečného materiálu na krajnici drobných z kamene, do lože z kameniva těženého</t>
  </si>
  <si>
    <t>-1737987102</t>
  </si>
  <si>
    <t>66</t>
  </si>
  <si>
    <t>58381016R</t>
  </si>
  <si>
    <t>kostka dlažební žula drobná 10/10</t>
  </si>
  <si>
    <t>979581223</t>
  </si>
  <si>
    <t>"Ztratné 2%" Vjezdy_MŽD*1,02</t>
  </si>
  <si>
    <t>67</t>
  </si>
  <si>
    <t>591442111</t>
  </si>
  <si>
    <t xml:space="preserve">Kladení dlažby z mozaiky komunikací pro pěší  s vyplněním spár, s dvojím beraněním a se smetením přebytečného materiálu na vzdálenost do 3 m dvoubarevné a vícebarevné, s ložem tl. do 40 mm z cementové malty</t>
  </si>
  <si>
    <t>-328934181</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</si>
  <si>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</si>
  <si>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"Chodník - dlážděný vápencovou mozaikou vč. části s vysprávkou mozaiky" Chodník_vápenec</t>
  </si>
  <si>
    <t>68</t>
  </si>
  <si>
    <t>583815032R</t>
  </si>
  <si>
    <t>vápencová dlažba - mozaiková (2 barevné vzory) tl. 60mm</t>
  </si>
  <si>
    <t>-1825111448</t>
  </si>
  <si>
    <t>"Prořez 2%" Chodník_vápenec*1,02</t>
  </si>
  <si>
    <t>69</t>
  </si>
  <si>
    <t>591442111R</t>
  </si>
  <si>
    <t xml:space="preserve">Kladení dlažby z koglomerované mozaiky komunikací pro pěší  s vyplněním spár, s dvojím beraněním a se smetením přebytečného materiálu na vzdálenost do 3 m dvoubarevné a vícebarevné, s ložem tl. do 40 mm z cementové malty</t>
  </si>
  <si>
    <t>1068135855</t>
  </si>
  <si>
    <t>"Hladká deska pro oddělení hmatné dlažby tl. 60mm" 159</t>
  </si>
  <si>
    <t>"Mozaika s hmatnou úpravou (například COMCON) tl. 30mm" 110</t>
  </si>
  <si>
    <t>"Vodící pás přechodu, vodící linie - slepecká dlažba vodící VL 70" 11,70</t>
  </si>
  <si>
    <t>70</t>
  </si>
  <si>
    <t>583162471R</t>
  </si>
  <si>
    <t>dlažba desková z umělého kamene reliéfní tl. 60 mm</t>
  </si>
  <si>
    <t>-368653823</t>
  </si>
  <si>
    <t>"Vjezd slepecká dlažba" 4,000</t>
  </si>
  <si>
    <t>71</t>
  </si>
  <si>
    <t>583162482R</t>
  </si>
  <si>
    <t>dlažba desková z umělého kamene hladká</t>
  </si>
  <si>
    <t>-2040858659</t>
  </si>
  <si>
    <t>72</t>
  </si>
  <si>
    <t>583162494R</t>
  </si>
  <si>
    <t>slepecká dlažba vodící VL70 - 95x200x75mm</t>
  </si>
  <si>
    <t>2025280268</t>
  </si>
  <si>
    <t>Úpravy povrchů, podlahy a osazování výplní</t>
  </si>
  <si>
    <t>73</t>
  </si>
  <si>
    <t>622335103</t>
  </si>
  <si>
    <t xml:space="preserve">Oprava cementové omítky vnějších ploch  hladké stěn, v rozsahu opravované plochy přes 30 do 50%</t>
  </si>
  <si>
    <t>-853931933</t>
  </si>
  <si>
    <t>"Obnovy omítek přilehlých nemovitostí" 313,50</t>
  </si>
  <si>
    <t>Trubní vedení</t>
  </si>
  <si>
    <t>74</t>
  </si>
  <si>
    <t>874024553R</t>
  </si>
  <si>
    <t>Montáž plynového pojezdového regulátorů včetně dodávky</t>
  </si>
  <si>
    <t>88909458</t>
  </si>
  <si>
    <t>Poznámka k položce:_x000d_
Součástí položky je pojezdový regulátor, náhradní zdroj, vytyčení vedení a přerušení dodávek plynu, digitální zaměření a předání na PP a.s.</t>
  </si>
  <si>
    <t>"Plynovod - regulátor" 11</t>
  </si>
  <si>
    <t>75</t>
  </si>
  <si>
    <t>878204117R</t>
  </si>
  <si>
    <t>Osazení poklopů šoupátkových plynovodních řadů včetně dodávky</t>
  </si>
  <si>
    <t>2142896210</t>
  </si>
  <si>
    <t>"Plynovod - šoupě" 17</t>
  </si>
  <si>
    <t>76</t>
  </si>
  <si>
    <t>896320142R</t>
  </si>
  <si>
    <t>Přezdění stávajících historických revizních šachet kanalizačních přípojek přilehlých nemovitostí</t>
  </si>
  <si>
    <t>-406627705</t>
  </si>
  <si>
    <t>77</t>
  </si>
  <si>
    <t>898330642R</t>
  </si>
  <si>
    <t>Výměna stávajícího rámu včetně víka revizních šachet</t>
  </si>
  <si>
    <t>-1991299382</t>
  </si>
  <si>
    <t>Poznámka k položce:_x000d_
Výměna za čtvercový.</t>
  </si>
  <si>
    <t>78</t>
  </si>
  <si>
    <t>899311113</t>
  </si>
  <si>
    <t xml:space="preserve">Osazení ocelových nebo litinových poklopů s rámem na šachtách tunelové stoky  hmotnosti jednotlivě přes 100 do 150 kg</t>
  </si>
  <si>
    <t>-1624183964</t>
  </si>
  <si>
    <t xml:space="preserve">Poznámka k souboru cen:_x000d_
1. V cenách nejsou započteny náklady na dodání poklopů s rámem; poklopy s rámem se oceňují ve specifikaci. </t>
  </si>
  <si>
    <t>"Kanalizace PVK - poklop šachty" 11</t>
  </si>
  <si>
    <t>79</t>
  </si>
  <si>
    <t>28661769R</t>
  </si>
  <si>
    <t>poklop litonový DN400 pojezdový kruhový se znakem Praha</t>
  </si>
  <si>
    <t>-1520928667</t>
  </si>
  <si>
    <t>899401112</t>
  </si>
  <si>
    <t>Osazení poklopů litinových šoupátkových</t>
  </si>
  <si>
    <t>1044846069</t>
  </si>
  <si>
    <t xml:space="preserve">Poznámka k souboru cen:_x000d_
1. V cenách osazení poklopů jsou započteny i náklady na jejich podezdění. 2. V cenách nejsou započteny náklady na dodání poklopů; tyto se oceňují ve specifikaci. Ztratné se nestanoví. </t>
  </si>
  <si>
    <t>"Vodovod PVK - šoupě" 60</t>
  </si>
  <si>
    <t>81</t>
  </si>
  <si>
    <t>42291352.VAG</t>
  </si>
  <si>
    <t>poklop litinový typ 504-šoupátkový</t>
  </si>
  <si>
    <t>-1255125922</t>
  </si>
  <si>
    <t>82</t>
  </si>
  <si>
    <t>434038733221300000</t>
  </si>
  <si>
    <t>podkladová deska univerzální 3481 - pro šoupátka a arm.domov.přípojek pr. 340 mm</t>
  </si>
  <si>
    <t>-95200220</t>
  </si>
  <si>
    <t>83</t>
  </si>
  <si>
    <t>899401113</t>
  </si>
  <si>
    <t>Osazení poklopů litinových hydrantových</t>
  </si>
  <si>
    <t>593821924</t>
  </si>
  <si>
    <t>"Vodovod PVK - hydrant" 8</t>
  </si>
  <si>
    <t>42291452R</t>
  </si>
  <si>
    <t>poklop litinový - hydrantový DN 80</t>
  </si>
  <si>
    <t>527702629</t>
  </si>
  <si>
    <t>85</t>
  </si>
  <si>
    <t>434038733221300001</t>
  </si>
  <si>
    <t>Zemní souprava IS podkladová deska univerzální 3482 - pro podzemní hydranty 420x530 mm šedá</t>
  </si>
  <si>
    <t>1693510471</t>
  </si>
  <si>
    <t>86</t>
  </si>
  <si>
    <t>899431111</t>
  </si>
  <si>
    <t xml:space="preserve">Výšková úprava uličního vstupu nebo vpusti do 200 mm  zvýšením krycího hrnce, šoupěte nebo hydrantu bez úpravy armatur</t>
  </si>
  <si>
    <t>1671224776</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</si>
  <si>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</si>
  <si>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87</t>
  </si>
  <si>
    <t>2254783247R</t>
  </si>
  <si>
    <t>podkladová deska pro povrchové znaky IS</t>
  </si>
  <si>
    <t>363633344</t>
  </si>
  <si>
    <t>88</t>
  </si>
  <si>
    <t>899929459R</t>
  </si>
  <si>
    <t>Zaslepení a zásyp historických revizních šachet kanalizačních přípojek přilehlých nemovitostí včetně odvozů rámů na skládku</t>
  </si>
  <si>
    <t>2123408082</t>
  </si>
  <si>
    <t>Ostatní konstrukce a práce, bourání</t>
  </si>
  <si>
    <t>89</t>
  </si>
  <si>
    <t>912111114R</t>
  </si>
  <si>
    <t xml:space="preserve">Montáž zábrany parkovací  tvaru sloupku nad výšku 800 mm přichycené šrouby</t>
  </si>
  <si>
    <t>502373898</t>
  </si>
  <si>
    <t xml:space="preserve">Poznámka k souboru cen:_x000d_
1. V cenách jsou započteny i náklady na: a) montáž sloupku včetně upevňovacího materiálu, b) vykopání jamky a zabetonování u cen -1111, -1112, c) upevňovací patky včetně betonu a upevňovacího materiálu u ceny -1112. 2. V cenách nejsou započteny náklady na dodání zábrany, tyto se oceňují ve specifikaci. </t>
  </si>
  <si>
    <t>90</t>
  </si>
  <si>
    <t>74910158R</t>
  </si>
  <si>
    <t>litiňový zabraňovací sloupek</t>
  </si>
  <si>
    <t>-1323892647</t>
  </si>
  <si>
    <t>91</t>
  </si>
  <si>
    <t>914111111</t>
  </si>
  <si>
    <t xml:space="preserve">Montáž svislé dopravní značky základní  velikosti do 1 m2 objímkami na sloupky nebo konzoly</t>
  </si>
  <si>
    <t>-1981727043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</si>
  <si>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</si>
  <si>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92</t>
  </si>
  <si>
    <t>40444174R</t>
  </si>
  <si>
    <t>značka dopravní svislá FeZn NK</t>
  </si>
  <si>
    <t>1830048892</t>
  </si>
  <si>
    <t>93</t>
  </si>
  <si>
    <t>914511111</t>
  </si>
  <si>
    <t xml:space="preserve">Montáž sloupku dopravních značek  délky do 3,5 m do betonového základu</t>
  </si>
  <si>
    <t>1213588548</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</si>
  <si>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</si>
  <si>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94</t>
  </si>
  <si>
    <t>40445230R</t>
  </si>
  <si>
    <t>sloupek Zn pro dopravní značku D 70mm v 3,5m</t>
  </si>
  <si>
    <t>368089031</t>
  </si>
  <si>
    <t>95</t>
  </si>
  <si>
    <t>40445257R</t>
  </si>
  <si>
    <t>upínací svorka na sloupek D 70 mm</t>
  </si>
  <si>
    <t>-620429663</t>
  </si>
  <si>
    <t>96</t>
  </si>
  <si>
    <t>40445254R</t>
  </si>
  <si>
    <t>víčko plastové na sloupek D 70mm</t>
  </si>
  <si>
    <t>-1340031355</t>
  </si>
  <si>
    <t>97</t>
  </si>
  <si>
    <t>40445271R</t>
  </si>
  <si>
    <t>retroreflexní fólie na sloupek 100x100mm</t>
  </si>
  <si>
    <t>793061302</t>
  </si>
  <si>
    <t>98</t>
  </si>
  <si>
    <t>915111112</t>
  </si>
  <si>
    <t xml:space="preserve">Vodorovné dopravní značení stříkané barvou  dělící čára šířky 125 mm souvislá bílá retroreflexní</t>
  </si>
  <si>
    <t>-1670614253</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</si>
  <si>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</si>
  <si>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"Dělící čára souvislá š. 125mm" 934</t>
  </si>
  <si>
    <t>99</t>
  </si>
  <si>
    <t>915111122</t>
  </si>
  <si>
    <t xml:space="preserve">Vodorovné dopravní značení stříkané barvou  dělící čára šířky 125 mm přerušovaná bílá retroreflexní</t>
  </si>
  <si>
    <t>-1855464607</t>
  </si>
  <si>
    <t>"Dělící čára přerušovaná š. 125mm" 1022</t>
  </si>
  <si>
    <t>100</t>
  </si>
  <si>
    <t>915121112</t>
  </si>
  <si>
    <t xml:space="preserve">Vodorovné dopravní značení stříkané barvou  vodící čára bílá šířky 250 mm souvislá retroreflexní</t>
  </si>
  <si>
    <t>-268332544</t>
  </si>
  <si>
    <t>"Dělící čára souvislá š. 250mm" 37</t>
  </si>
  <si>
    <t>"Dělící čára souvislá š. 2x250mm" 4,50</t>
  </si>
  <si>
    <t>101</t>
  </si>
  <si>
    <t>915121122</t>
  </si>
  <si>
    <t xml:space="preserve">Vodorovné dopravní značení stříkané barvou  vodící čára bílá šířky 250 mm přerušovaná retroreflexní</t>
  </si>
  <si>
    <t>1428485903</t>
  </si>
  <si>
    <t>"Dělící čára přerušovaná š. 250mm" 682</t>
  </si>
  <si>
    <t>102</t>
  </si>
  <si>
    <t>915121151</t>
  </si>
  <si>
    <t>Vodorovné dopravní značení vodící pásy přechodu pro slabozraké</t>
  </si>
  <si>
    <t>1547264115</t>
  </si>
  <si>
    <t>"Vodící pás přechodu pro slabozraké" 50,00</t>
  </si>
  <si>
    <t>103</t>
  </si>
  <si>
    <t>915131112</t>
  </si>
  <si>
    <t xml:space="preserve">Vodorovné dopravní značení stříkané barvou  přechody pro chodce, šipky, symboly bílé retroreflexní</t>
  </si>
  <si>
    <t>1994739370</t>
  </si>
  <si>
    <t>"Přechody pro chodce, dopravní stíny" 318</t>
  </si>
  <si>
    <t>"Symbol cyklo - vyhrazený jízdní pruh" 47*2,00</t>
  </si>
  <si>
    <t>"Cyklopiktogram V20" 23*1,00</t>
  </si>
  <si>
    <t>"Symbol ZTP" 7*2,00</t>
  </si>
  <si>
    <t>"Šipka" 2*1,00</t>
  </si>
  <si>
    <t>"Zastávka BUS" 8*2,00</t>
  </si>
  <si>
    <t>104</t>
  </si>
  <si>
    <t>915131122R</t>
  </si>
  <si>
    <t>Vodorovné dopravní značení modrou barvou</t>
  </si>
  <si>
    <t>-877025299</t>
  </si>
  <si>
    <t>"Čára souvislá š. 125mm - rezidenční stání modrá barva" 185</t>
  </si>
  <si>
    <t>105</t>
  </si>
  <si>
    <t>915321111</t>
  </si>
  <si>
    <t xml:space="preserve">Vodorovné značení předformovaným termoplastem  přechod pro chodce z pásů šířky 0,5 m</t>
  </si>
  <si>
    <t>20477784</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</si>
  <si>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</si>
  <si>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106</t>
  </si>
  <si>
    <t>915321115</t>
  </si>
  <si>
    <t xml:space="preserve">Vodorovné značení předformovaným termoplastem  vodící pás pro slabozraké z 6 proužků</t>
  </si>
  <si>
    <t>82469889</t>
  </si>
  <si>
    <t>107</t>
  </si>
  <si>
    <t>915341112</t>
  </si>
  <si>
    <t xml:space="preserve">Vodorovné značení předformovaným termoplastem  šipky velikosti 2,5 m</t>
  </si>
  <si>
    <t>-1347435550</t>
  </si>
  <si>
    <t>"Šipka" 2</t>
  </si>
  <si>
    <t>108</t>
  </si>
  <si>
    <t>915351112</t>
  </si>
  <si>
    <t xml:space="preserve">Vodorovné značení předformovaným termoplastem  písmena nebo číslice velikosti do 2,5 m</t>
  </si>
  <si>
    <t>-1149413893</t>
  </si>
  <si>
    <t>"Symbol ZTP" 7</t>
  </si>
  <si>
    <t>"Zastávka BUS" 8</t>
  </si>
  <si>
    <t>"Symbol cyklo - vyhrazený jízdní pruh" 47</t>
  </si>
  <si>
    <t>"Cyklopiktogram V20" 23</t>
  </si>
  <si>
    <t>109</t>
  </si>
  <si>
    <t>915611111</t>
  </si>
  <si>
    <t xml:space="preserve">Předznačení pro vodorovné značení  stříkané barvou nebo prováděné z nátěrových hmot liniové dělicí čáry, vodicí proužky</t>
  </si>
  <si>
    <t>-1296420194</t>
  </si>
  <si>
    <t xml:space="preserve">Poznámka k souboru cen:_x000d_
1. Množství měrných jednotek se určuje: a) pro cenu -1111 v m délky dělicí čáry nebo vodícího proužku (včetně mezer), b) pro cenu -1112 v m2 natírané nebo stříkané plochy. </t>
  </si>
  <si>
    <t>"Dělící čára přerušovaná č. 125mm" 1022</t>
  </si>
  <si>
    <t>"Dělící čára přerušovaná č. 250mm" 682</t>
  </si>
  <si>
    <t>"Dělící čára souvislá č. 2x250mm" 2*4,5</t>
  </si>
  <si>
    <t>110</t>
  </si>
  <si>
    <t>916111113</t>
  </si>
  <si>
    <t xml:space="preserve">Osazení silniční obruby z dlažebních kostek v jedné řadě  s ložem tl. přes 50 do 100 mm, s vyplněním a zatřením spár cementovou maltou z velkých kostek s boční opěrou z betonu prostého tř. C 12/15, do lože z betonu prostého téže značky</t>
  </si>
  <si>
    <t>964378168</t>
  </si>
  <si>
    <t xml:space="preserve">Poznámka k souboru cen:_x000d_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</si>
  <si>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"Dlažební kostky ve vjedzech v betonovém loži - dvoulinka VD160" 178</t>
  </si>
  <si>
    <t>111</t>
  </si>
  <si>
    <t>-1842532663</t>
  </si>
  <si>
    <t>"Ztratné 1%" Dvoulinka_VŽD*0,150*1,01</t>
  </si>
  <si>
    <t>112</t>
  </si>
  <si>
    <t>916241113</t>
  </si>
  <si>
    <t>Osazení obrubníku kamenného se zřízením lože, s vyplněním a zatřením spár cementovou maltou ležatého s boční opěrou z betonu prostého, do lože z betonu prostého</t>
  </si>
  <si>
    <t>-1653995937</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</si>
  <si>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</si>
  <si>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OP1 se zámkem</t>
  </si>
  <si>
    <t>"OP1 - R 0,5-1,0m" 22,50</t>
  </si>
  <si>
    <t>"OP1 - R 1,0-3,0m" 32,50</t>
  </si>
  <si>
    <t>"OP1 - R 3,0-5,0m" 67,10</t>
  </si>
  <si>
    <t>"OP1 - R 5,0-10,0m" 53,00</t>
  </si>
  <si>
    <t>"OP1 - R 10,0-25,0m" 16,00</t>
  </si>
  <si>
    <t>"OP1 - přímá" 813,00+161,00</t>
  </si>
  <si>
    <t>"OP1 - 1/4 kruhová nájezdová ve vjezdech(1m)" 40,00</t>
  </si>
  <si>
    <t>"OP1 - přímá nájezdová (klín)" 27,00</t>
  </si>
  <si>
    <t>OP3 se zámkem</t>
  </si>
  <si>
    <t>"OP3 - přímá" 125,50</t>
  </si>
  <si>
    <t>"OP3 - R 1,0-3,0m" 36,50</t>
  </si>
  <si>
    <t>OP4 se zámkem</t>
  </si>
  <si>
    <t>"OP4 - přímá" 53,00</t>
  </si>
  <si>
    <t>"OP4 - R 0,5-1,0m" 17,00</t>
  </si>
  <si>
    <t>OP6</t>
  </si>
  <si>
    <t>"OP6 - přímá" 61,50</t>
  </si>
  <si>
    <t>OP7</t>
  </si>
  <si>
    <t>"OP7 - přímá" 713,500</t>
  </si>
  <si>
    <t>KS3</t>
  </si>
  <si>
    <t>"Krajník KS3" 138,000</t>
  </si>
  <si>
    <t>113</t>
  </si>
  <si>
    <t>58380410R</t>
  </si>
  <si>
    <t>OP1 - obrubník kamenný žulový obloukový R 0,5-1m 320x240mm</t>
  </si>
  <si>
    <t>1417598552</t>
  </si>
  <si>
    <t>Poznámka k položce:_x000d_
OP1 se zámkem.</t>
  </si>
  <si>
    <t>114</t>
  </si>
  <si>
    <t>58380420R</t>
  </si>
  <si>
    <t>OP1 - obrubník kamenný žulový obloukový R 1-3m 320x240mm</t>
  </si>
  <si>
    <t>277069025</t>
  </si>
  <si>
    <t>115</t>
  </si>
  <si>
    <t>58380430R</t>
  </si>
  <si>
    <t>OP1 - obrubník kamenný žulový obloukový R 3-5m 320x240mm</t>
  </si>
  <si>
    <t>1486077410</t>
  </si>
  <si>
    <t>"OP1 - R 3,0-5,0m" 55,50</t>
  </si>
  <si>
    <t>116</t>
  </si>
  <si>
    <t>58380440R</t>
  </si>
  <si>
    <t>OP1 - obrubník kamenný žulový obloukový R 5-10m 320x240mm</t>
  </si>
  <si>
    <t>1282280313</t>
  </si>
  <si>
    <t>"OP1 - R 5,0-10,0m" 67,10</t>
  </si>
  <si>
    <t>117</t>
  </si>
  <si>
    <t>58380450R</t>
  </si>
  <si>
    <t>OP1 - obrubník kamenný žulový obloukový R 10-25m 320x240mm</t>
  </si>
  <si>
    <t>685750464</t>
  </si>
  <si>
    <t>118</t>
  </si>
  <si>
    <t>58380002R</t>
  </si>
  <si>
    <t>OP1 - obrubník kamenný žulový přímý 320x240mm</t>
  </si>
  <si>
    <t>-2133229474</t>
  </si>
  <si>
    <t>"OP1 - přímá" 813</t>
  </si>
  <si>
    <t>119</t>
  </si>
  <si>
    <t>58380103R</t>
  </si>
  <si>
    <t>OP1 - obrubník kamenný žulový 1/4 kruhová nájezdová ve vjezdech (1,0m)</t>
  </si>
  <si>
    <t>-1227525998</t>
  </si>
  <si>
    <t>"OP1 - 1/4 kurhová nájezdová ve vjezdech(1m)" 40,00</t>
  </si>
  <si>
    <t>58380054R</t>
  </si>
  <si>
    <t>OP1 - obrubník kamenný žulový přímý nájezdový</t>
  </si>
  <si>
    <t>973191074</t>
  </si>
  <si>
    <t>"OP1 - přímá nájezdová (klín)" 27,000</t>
  </si>
  <si>
    <t>121</t>
  </si>
  <si>
    <t>58380004R</t>
  </si>
  <si>
    <t>OP3 - obrubník kamenný žulový přímý 250x200mm</t>
  </si>
  <si>
    <t>213301900</t>
  </si>
  <si>
    <t>Poznámka k položce:_x000d_
OP3 se zámkem.</t>
  </si>
  <si>
    <t>122</t>
  </si>
  <si>
    <t>58380424R</t>
  </si>
  <si>
    <t>OP3 - obrubník kamenný žulový obloukový R 1-3m 250x200mm</t>
  </si>
  <si>
    <t>855449247</t>
  </si>
  <si>
    <t>123</t>
  </si>
  <si>
    <t>58380473R</t>
  </si>
  <si>
    <t>OP4 - obrubník kamenný žulový přímý 200x250mm</t>
  </si>
  <si>
    <t>1839620055</t>
  </si>
  <si>
    <t>Poznámka k položce:_x000d_
OP4 se zámkem.</t>
  </si>
  <si>
    <t>"OP4- přímá" 53,000</t>
  </si>
  <si>
    <t>124</t>
  </si>
  <si>
    <t>58380474R</t>
  </si>
  <si>
    <t>OP4 - obrubník kamenný žulový obloukový R 0,5-1m 200x250mm</t>
  </si>
  <si>
    <t>-1356869479</t>
  </si>
  <si>
    <t>125</t>
  </si>
  <si>
    <t>58380007R</t>
  </si>
  <si>
    <t>OP6 - obrubník kamenný žulový přímý 150x250mm</t>
  </si>
  <si>
    <t>-2076692075</t>
  </si>
  <si>
    <t>126</t>
  </si>
  <si>
    <t>58380008R</t>
  </si>
  <si>
    <t>OP7 - obrubník kamenný žulový přímý 120x250mm</t>
  </si>
  <si>
    <t>1547650697</t>
  </si>
  <si>
    <t>"OP7 - přímá" 713,50</t>
  </si>
  <si>
    <t>127</t>
  </si>
  <si>
    <t>58380124R</t>
  </si>
  <si>
    <t>krajník silničník KS3</t>
  </si>
  <si>
    <t>-1471352745</t>
  </si>
  <si>
    <t>"KS3 - krajník" 138,000</t>
  </si>
  <si>
    <t>128</t>
  </si>
  <si>
    <t>916991121</t>
  </si>
  <si>
    <t xml:space="preserve">Lože pod obrubníky, krajníky nebo obruby z dlažebních kostek  z betonu prostého tř. C 16/20</t>
  </si>
  <si>
    <t>568524965</t>
  </si>
  <si>
    <t>Obrubníky*0,30*0,30</t>
  </si>
  <si>
    <t>129</t>
  </si>
  <si>
    <t>919112232</t>
  </si>
  <si>
    <t xml:space="preserve">Řezání dilatačních spár v živičném krytu  vytvoření komůrky pro těsnící zálivku šířky 20 mm, hloubky 30 mm</t>
  </si>
  <si>
    <t>-1002613124</t>
  </si>
  <si>
    <t xml:space="preserve">Poznámka k souboru cen:_x000d_
1. V cenách jsou započteny i náklady na vyčištění spár po řezání. </t>
  </si>
  <si>
    <t>"Proříznutí dilatační spáry" 860</t>
  </si>
  <si>
    <t>130</t>
  </si>
  <si>
    <t>919121232</t>
  </si>
  <si>
    <t xml:space="preserve">Utěsnění dilatačních spár zálivkou za studena  v cementobetonovém nebo živičném krytu včetně adhezního nátěru bez těsnicího profilu pod zálivkou, pro komůrky šířky 20 mm, hloubky 30 mm</t>
  </si>
  <si>
    <t>-308214762</t>
  </si>
  <si>
    <t xml:space="preserve">Poznámka k souboru cen:_x000d_
1. V cenách jsou započteny i náklady na vyčištění spár před těsněním a zalitím a náklady na impregnaci, těsnění a zalití spár včetně dodání hmot. </t>
  </si>
  <si>
    <t>131</t>
  </si>
  <si>
    <t>919721102</t>
  </si>
  <si>
    <t>Geomříž pro stabilizaci podkladu tkaná z polyesteru, podélná pevnost v tahu přes 50 do 80 kN/m</t>
  </si>
  <si>
    <t>-906288958</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</si>
  <si>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</si>
  <si>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Odkopávky/0,50</t>
  </si>
  <si>
    <t>132</t>
  </si>
  <si>
    <t>919726123.JTA</t>
  </si>
  <si>
    <t>Geotextilie pro ochranu, separaci a filtraci netkaná měrná hmotnost do 500 g/m2</t>
  </si>
  <si>
    <t>800218551</t>
  </si>
  <si>
    <t xml:space="preserve">Poznámka k souboru cen:_x000d_
1. V cenách jsou započteny i náklady na položení a dodání geotextilie včetně přesahů. </t>
  </si>
  <si>
    <t>"Netkaná filtrační geotextílie podél obruby" 1650</t>
  </si>
  <si>
    <t>133</t>
  </si>
  <si>
    <t>919726124.JTA</t>
  </si>
  <si>
    <t>Geotextilie pro ochranu, separaci a filtraci netkaná měrná hmotnost do 800 g/m2</t>
  </si>
  <si>
    <t>1593899487</t>
  </si>
  <si>
    <t>134</t>
  </si>
  <si>
    <t>936124112</t>
  </si>
  <si>
    <t xml:space="preserve">Montáž lavičky parkové  stabilní se zabetonováním noh</t>
  </si>
  <si>
    <t>62519439</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</si>
  <si>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</si>
  <si>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"Nová lavička přímá délky 1850mm" 9</t>
  </si>
  <si>
    <t>"Nová lavička kruhová" 0</t>
  </si>
  <si>
    <t>135</t>
  </si>
  <si>
    <t>74910547R</t>
  </si>
  <si>
    <t>lavička s opěradlem kov/dřevo kotvená do betonu délky 1,850m</t>
  </si>
  <si>
    <t>-1857391910</t>
  </si>
  <si>
    <t>Poznámka k položce:_x000d_
například MMCité, Miela</t>
  </si>
  <si>
    <t>136</t>
  </si>
  <si>
    <t>936174311</t>
  </si>
  <si>
    <t xml:space="preserve">Montáž stojanu na kola  přichyceného kotevními šrouby 5 kol</t>
  </si>
  <si>
    <t>-401918208</t>
  </si>
  <si>
    <t xml:space="preserve">Poznámka k souboru cen:_x000d_
1. V cenách jsou započteny i náklady na upevňovací materiál. 2. V cenách nejsou započteny náklady na dodání stojanu, tyto se oceňují ve specifikaci. </t>
  </si>
  <si>
    <t>137</t>
  </si>
  <si>
    <t>74910151R</t>
  </si>
  <si>
    <t>stojan na kola na 5 kol jednostranný, kov 570x1750x500mm</t>
  </si>
  <si>
    <t>635485013</t>
  </si>
  <si>
    <t>Poznámka k položce:_x000d_
například MMCité, Edgetyre</t>
  </si>
  <si>
    <t>138</t>
  </si>
  <si>
    <t>936174427R</t>
  </si>
  <si>
    <t>Montáž označníku MHD včetně dodávky</t>
  </si>
  <si>
    <t>860628798</t>
  </si>
  <si>
    <t>139</t>
  </si>
  <si>
    <t>938624155R</t>
  </si>
  <si>
    <t>Demontáž značek informačního systému vč. odvozu, uskladnění, zpětného dovozu a montáže</t>
  </si>
  <si>
    <t>123661106</t>
  </si>
  <si>
    <t>"Označník MHD" 2</t>
  </si>
  <si>
    <t>140</t>
  </si>
  <si>
    <t>938908411</t>
  </si>
  <si>
    <t>Čištění vozovek splachováním vodou povrchu podkladu nebo krytu živičného, betonového nebo dlážděného</t>
  </si>
  <si>
    <t>-1520910984</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</si>
  <si>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</si>
  <si>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141</t>
  </si>
  <si>
    <t>938909311</t>
  </si>
  <si>
    <t>Čištění vozovek metením bláta, prachu nebo hlinitého nánosu s odklizením na hromady na vzdálenost do 20 m nebo naložením na dopravní prostředek strojně povrchu podkladu nebo krytu betonového nebo živičného</t>
  </si>
  <si>
    <t>-279278092</t>
  </si>
  <si>
    <t>142</t>
  </si>
  <si>
    <t>945235187R</t>
  </si>
  <si>
    <t>Úprava anglického dvorku u fasád objektů</t>
  </si>
  <si>
    <t>1037796288</t>
  </si>
  <si>
    <t>143</t>
  </si>
  <si>
    <t>962088527R</t>
  </si>
  <si>
    <t>Oprava gajgru a poškozených přípojek domovních dešťových svodů pod komunikací</t>
  </si>
  <si>
    <t>-393979242</t>
  </si>
  <si>
    <t>144</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</si>
  <si>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</si>
  <si>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</si>
  <si>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1664500242</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</si>
  <si>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</si>
  <si>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145</t>
  </si>
  <si>
    <t>966006132</t>
  </si>
  <si>
    <t xml:space="preserve">Odstranění dopravních nebo orientačních značek se sloupkem  s uložením hmot na vzdálenost do 20 m nebo s naložením na dopravní prostředek, se zásypem jam a jeho zhutněním s betonovou patkou</t>
  </si>
  <si>
    <t>-1902700308</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</si>
  <si>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</si>
  <si>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146</t>
  </si>
  <si>
    <t>966006211</t>
  </si>
  <si>
    <t xml:space="preserve">Odstranění (demontáž) svislých dopravních značek  s odklizením materiálu na skládku na vzdálenost do 20 m nebo s naložením na dopravní prostředek ze sloupů, sloupků nebo konzol</t>
  </si>
  <si>
    <t>-458254654</t>
  </si>
  <si>
    <t xml:space="preserve">Poznámka k souboru cen:_x000d_
1. Přemístění demontovaných značek na vzdálenost přes 20 m se oceňuje cenami souborů cen 997 22-1 Vodorovná doprava vybouraných hmot. </t>
  </si>
  <si>
    <t>147</t>
  </si>
  <si>
    <t>979024441</t>
  </si>
  <si>
    <t>Očištění vybouraných prvků komunikací od spojovacího materiálu s odklizením a uložením očištěných hmot a spojovacího materiálu na skládku na vzdálenost do 10 m obrubníků a krajníků, vybouraných z jakéhokoliv lože a s jakoukoliv výplní spár zahradních</t>
  </si>
  <si>
    <t>802794678</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</si>
  <si>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</si>
  <si>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148</t>
  </si>
  <si>
    <t>979071112</t>
  </si>
  <si>
    <t xml:space="preserve">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</si>
  <si>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1041198396</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</si>
  <si>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</si>
  <si>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149</t>
  </si>
  <si>
    <t>979071131</t>
  </si>
  <si>
    <t xml:space="preserve">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</si>
  <si>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1538451744</t>
  </si>
  <si>
    <t>320,000+518,000</t>
  </si>
  <si>
    <t>997</t>
  </si>
  <si>
    <t>Přesun sutě</t>
  </si>
  <si>
    <t>997002511</t>
  </si>
  <si>
    <t xml:space="preserve">Vodorovné přemístění suti a vybouraných hmot  bez naložení, se složením a hrubým urovnáním na vzdálenost do 1 km</t>
  </si>
  <si>
    <t>1734316154</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</si>
  <si>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</si>
  <si>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"Odvoz suti na mezideponii" Suť_celkem</t>
  </si>
  <si>
    <t>"Odvoz suti na skládku z mezideponie" Suť_celkem</t>
  </si>
  <si>
    <t>151</t>
  </si>
  <si>
    <t>997002519</t>
  </si>
  <si>
    <t xml:space="preserve">Vodorovné přemístění suti a vybouraných hmot  bez naložení, se složením a hrubým urovnáním Příplatek k ceně za každý další i započatý 1 km přes 1 km</t>
  </si>
  <si>
    <t>1590170896</t>
  </si>
  <si>
    <t>"Odvoz suti na mezideponii ve vzdálenosti 5km" Suť_celkem*4</t>
  </si>
  <si>
    <t>"Skládka ve vzdálenosti 25km od mezideponie" Suť_celkem*24</t>
  </si>
  <si>
    <t>152</t>
  </si>
  <si>
    <t>997002611</t>
  </si>
  <si>
    <t xml:space="preserve">Nakládání suti a vybouraných hmot na dopravní prostředek  pro vodorovné přemístění</t>
  </si>
  <si>
    <t>1363394657</t>
  </si>
  <si>
    <t xml:space="preserve">Poznámka k souboru cen:_x000d_
1. Cena platí i pro překládání při lomené dopravě. 2. Cenu nelze použít při dopravě po železnici, po vodě nebo ručně. </t>
  </si>
  <si>
    <t>"Suť živice" 4164,096+906,400</t>
  </si>
  <si>
    <t>"Suť beton" 3440,938+122,200+1474,688</t>
  </si>
  <si>
    <t>"Suť kamenivo" 3931,312+285,650+1684,848</t>
  </si>
  <si>
    <t>"Odstraněné značky a sloupky" 0,280+3,854</t>
  </si>
  <si>
    <t>"Naložení na staveništi" Suť_celkem+Suť_kusový_mat</t>
  </si>
  <si>
    <t>"Naložení na mezideponii" Suť_celkem</t>
  </si>
  <si>
    <t>153</t>
  </si>
  <si>
    <t>997221561</t>
  </si>
  <si>
    <t xml:space="preserve">Vodorovná doprava suti  bez naložení, ale se složením a s hrubým urovnáním z kusových materiálů, na vzdálenost do 1 km</t>
  </si>
  <si>
    <t>1612941197</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</si>
  <si>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</si>
  <si>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 xml:space="preserve">Doprava dlažeb a obrub na sklad TSK </t>
  </si>
  <si>
    <t>"Dlažba - mozaika" 268,160</t>
  </si>
  <si>
    <t>"Dlažba - velké kostky" 12,625</t>
  </si>
  <si>
    <t>"Obruby" 399,040</t>
  </si>
  <si>
    <t>"Zábradlí" 1,400</t>
  </si>
  <si>
    <t>154</t>
  </si>
  <si>
    <t>997221569</t>
  </si>
  <si>
    <t xml:space="preserve">Vodorovná doprava suti  bez naložení, ale se složením a s hrubým urovnáním Příplatek k ceně za každý další i započatý 1 km přes 1 km</t>
  </si>
  <si>
    <t>918300197</t>
  </si>
  <si>
    <t>"Sklad investora ve vzdálenosti 15km" Suť_kusový_mat*14</t>
  </si>
  <si>
    <t>155</t>
  </si>
  <si>
    <t>997221815</t>
  </si>
  <si>
    <t>Poplatek za uložení stavebního odpadu na skládce (skládkovné) z prostého betonu zatříděného do Katalogu odpadů pod kódem 170 101</t>
  </si>
  <si>
    <t>-1738736787</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</si>
  <si>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</si>
  <si>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156</t>
  </si>
  <si>
    <t>997221855</t>
  </si>
  <si>
    <t>1057573784</t>
  </si>
  <si>
    <t>157</t>
  </si>
  <si>
    <t>997223845</t>
  </si>
  <si>
    <t>Poplatek za uložení stavebního odpadu na skládce (skládkovné) asfaltového bez obsahu dehtu zatříděného do Katalogu odpadů pod kódem 170 302</t>
  </si>
  <si>
    <t>-1501892305</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</si>
  <si>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</si>
  <si>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</si>
  <si>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</si>
  <si>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158</t>
  </si>
  <si>
    <t>998225111</t>
  </si>
  <si>
    <t xml:space="preserve">Přesun hmot pro komunikace s krytem z kameniva, monolitickým betonovým nebo živičným  dopravní vzdálenost do 200 m jakékoliv délky objektu</t>
  </si>
  <si>
    <t>48337998</t>
  </si>
  <si>
    <t xml:space="preserve">Poznámka k souboru cen:_x000d_
1. Ceny lze použít i pro plochy letišť s krytem monolitickým betonovým nebo živičným. </t>
  </si>
  <si>
    <t>159</t>
  </si>
  <si>
    <t>998225191</t>
  </si>
  <si>
    <t xml:space="preserve">Přesun hmot pro komunikace s krytem z kameniva, monolitickým betonovým nebo živičným  Příplatek k ceně za zvětšený přesun přes vymezenou největší dopravní vzdálenost do 1000 m</t>
  </si>
  <si>
    <t>241081784</t>
  </si>
  <si>
    <t>160</t>
  </si>
  <si>
    <t>998229111</t>
  </si>
  <si>
    <t>Přesun hmot ruční pro pozemní komunikace s naložením a složením na vzdálenost do 50 m, s krytem z kameniva, monolitickým betonovým nebo živičným</t>
  </si>
  <si>
    <t>322813765</t>
  </si>
  <si>
    <t xml:space="preserve">Poznámka k souboru cen:_x000d_
1. Ceny jsou určeny pro přesun hmot pro nepřístupné plochy, kam není možný příjezd dopravních prostředků – především pro vnitřní plochy objektů např. atria, terasy. </t>
  </si>
  <si>
    <t>Práce a dodávky M</t>
  </si>
  <si>
    <t>46-M</t>
  </si>
  <si>
    <t>Zemní práce při extr.mont.pracích</t>
  </si>
  <si>
    <t>161</t>
  </si>
  <si>
    <t>460520163</t>
  </si>
  <si>
    <t>Montáž trubek ochranných uložených volně do rýhy plastových tuhých,vnitřního průměru přes 50 do 90 mm</t>
  </si>
  <si>
    <t>804667221</t>
  </si>
  <si>
    <t>"Chránička PRE" 11</t>
  </si>
  <si>
    <t>162</t>
  </si>
  <si>
    <t>34571552R</t>
  </si>
  <si>
    <t>trubka HDPE tuhá dvouplášťová korugovaná D 75/90 mm</t>
  </si>
  <si>
    <t>1262456953</t>
  </si>
  <si>
    <t>SO 403 - Přípojky městského mobiliáře JCDecaux</t>
  </si>
  <si>
    <t xml:space="preserve">    21-M - Elektromontáže</t>
  </si>
  <si>
    <t>21-M</t>
  </si>
  <si>
    <t>Elektromontáže</t>
  </si>
  <si>
    <t>210100193.P</t>
  </si>
  <si>
    <t>Ukončení kabelů smršťovací kabelovou koncovkou se zapojením žíly do 4x25 mm2</t>
  </si>
  <si>
    <t>924138204</t>
  </si>
  <si>
    <t>000103210</t>
  </si>
  <si>
    <t>Kabelová koncovka do 1kV KSCZ4X 6-25</t>
  </si>
  <si>
    <t>ks</t>
  </si>
  <si>
    <t>256</t>
  </si>
  <si>
    <t>-1238322073</t>
  </si>
  <si>
    <t>000105031</t>
  </si>
  <si>
    <t>štítek kabelový s tiskem</t>
  </si>
  <si>
    <t>1642454475</t>
  </si>
  <si>
    <t>000106265</t>
  </si>
  <si>
    <t>řemínek upevňovací</t>
  </si>
  <si>
    <t>1959440139</t>
  </si>
  <si>
    <t>210101237.P</t>
  </si>
  <si>
    <t>Propojení kabelů celoplastových odbočnou spojkou do 1 kV venkovní smršťovací do 4x240</t>
  </si>
  <si>
    <t>1466875653</t>
  </si>
  <si>
    <t>000114103</t>
  </si>
  <si>
    <t>odbočná spojhka spojka smršťovací RAZCHEM BMHM-1001-4D1-6879 (4x185/4x10)</t>
  </si>
  <si>
    <t>-415373462</t>
  </si>
  <si>
    <t>210292022.P</t>
  </si>
  <si>
    <t>Vypnutí vedení se zajištěním proti nedovolenému zapnutí, vyzkoušením a s opětovným zapnutím</t>
  </si>
  <si>
    <t>-740136263</t>
  </si>
  <si>
    <t>210901078.P</t>
  </si>
  <si>
    <t>Montáž měděných kabelů CYKY 1kV do 4x50 mm2 volně uložených</t>
  </si>
  <si>
    <t>-622778504</t>
  </si>
  <si>
    <t>108157</t>
  </si>
  <si>
    <t xml:space="preserve">kabel 1-CYKY 4x10 mm2  1kV</t>
  </si>
  <si>
    <t>210037436</t>
  </si>
  <si>
    <t>210930023.D</t>
  </si>
  <si>
    <t>Demontáž měděných kabelů do CYKY 4x50 mm2 volně uložených</t>
  </si>
  <si>
    <t>-1584120018</t>
  </si>
  <si>
    <t>210930026.D</t>
  </si>
  <si>
    <t>Demontáž odbočné spojky na kabelu 1kV</t>
  </si>
  <si>
    <t>1552553507</t>
  </si>
  <si>
    <t>044002000</t>
  </si>
  <si>
    <t>Revize</t>
  </si>
  <si>
    <t>hod</t>
  </si>
  <si>
    <t>933377216</t>
  </si>
  <si>
    <t>460150134</t>
  </si>
  <si>
    <t>Hloubení kabelových zapažených i nezapažených rýh ručně š 35 cm, hl 80 cm, v hornině tř 4</t>
  </si>
  <si>
    <t>-93780870</t>
  </si>
  <si>
    <t>460421023</t>
  </si>
  <si>
    <t>Lože kabelů z písku a štěrkopísku tl 5 cm nad kabel, kryté beton deskou 50x15 cm, š lože do 45 cm</t>
  </si>
  <si>
    <t>-1624886570</t>
  </si>
  <si>
    <t>592131030</t>
  </si>
  <si>
    <t>deska krycí DK1 50 x 17/10 x 3,5 cm</t>
  </si>
  <si>
    <t>1695077737</t>
  </si>
  <si>
    <t>460510076</t>
  </si>
  <si>
    <t xml:space="preserve">Kabelové prostupy, kanály a multikanály  kabelové prostupy z trub plastových včetně osazení, utěsnění a spárování do rýhy, bez výkopových prací s obetonováním, vnitřního průměru přes 15 do 20 cm</t>
  </si>
  <si>
    <t>-564002653</t>
  </si>
  <si>
    <t xml:space="preserve">Poznámka k souboru cen:_x000d_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</si>
  <si>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3455713700</t>
  </si>
  <si>
    <t>dělená chránička kabelů KOPOHALF 200mm</t>
  </si>
  <si>
    <t>-2135673541</t>
  </si>
  <si>
    <t>460560134</t>
  </si>
  <si>
    <t>Zásyp rýh ručně šířky 35 cm, hloubky 50 cm, z horniny třídy 4</t>
  </si>
  <si>
    <t>-583777497</t>
  </si>
  <si>
    <t>460561701.P</t>
  </si>
  <si>
    <t>Zkoušky hutnění zasypaných rýh</t>
  </si>
  <si>
    <t>1092947361</t>
  </si>
  <si>
    <t>460600023</t>
  </si>
  <si>
    <t>Vodorovné přemístění horniny jakékoliv třídy do 1000 m</t>
  </si>
  <si>
    <t>362668131</t>
  </si>
  <si>
    <t>460600031</t>
  </si>
  <si>
    <t>Příplatek k vodorovnému přemístění horniny za každých dalších 1000 m</t>
  </si>
  <si>
    <t>820858536</t>
  </si>
  <si>
    <t>SO 421 - Přeložky kabelů T-Mobile</t>
  </si>
  <si>
    <t>Hloubení kabelových zapažených i nezapažených rýh ručně š 60 cm, hl 80 cm, v hornině tř 4 - odkopání stáv. kabelů</t>
  </si>
  <si>
    <t>2091528861</t>
  </si>
  <si>
    <t>460150134.1</t>
  </si>
  <si>
    <t>Hloubení kabelových zapažených i nezapažených rýh ručně š 35 cm, hl 50 cm, v hornině tř 4</t>
  </si>
  <si>
    <t>-1958500019</t>
  </si>
  <si>
    <t>460150134.3</t>
  </si>
  <si>
    <t>Manipulace se stávajícími chráničkami HDPE 40 ve výkopu včetně optických kabelů</t>
  </si>
  <si>
    <t>164638712</t>
  </si>
  <si>
    <t>460150304</t>
  </si>
  <si>
    <t>Hloubení kabelových zapažených i nezapažených rýh ručně š 100 cm, hl 120 cm, v hornině tř 4</t>
  </si>
  <si>
    <t>1284264104</t>
  </si>
  <si>
    <t>-1237058837</t>
  </si>
  <si>
    <t>592131032</t>
  </si>
  <si>
    <t>výstažná folie PE s potiskem, š. 330mm</t>
  </si>
  <si>
    <t>532749133</t>
  </si>
  <si>
    <t>460510075</t>
  </si>
  <si>
    <t>Kabelové prostupy z trub plastových do rýhy s obetonováním, průměru do 20 cm</t>
  </si>
  <si>
    <t>-1323277170</t>
  </si>
  <si>
    <t>1651801303</t>
  </si>
  <si>
    <t>-102358374</t>
  </si>
  <si>
    <t>460560304</t>
  </si>
  <si>
    <t>Zásyp rýh ručně šířky 50 cm, hloubky 120 cm, z horniny třídy 4</t>
  </si>
  <si>
    <t>-418223579</t>
  </si>
  <si>
    <t>633092824</t>
  </si>
  <si>
    <t>-318212844</t>
  </si>
  <si>
    <t>-1075054761</t>
  </si>
  <si>
    <t>44002001</t>
  </si>
  <si>
    <t>Měření na telekomunikačních kabelech</t>
  </si>
  <si>
    <t>kpl</t>
  </si>
  <si>
    <t>-83644351</t>
  </si>
  <si>
    <t>SO 422 - Přeložky kabelů UPC</t>
  </si>
  <si>
    <t>-619418389</t>
  </si>
  <si>
    <t>-700965002</t>
  </si>
  <si>
    <t>Manipulace se stávajícími chráničkami HDPE 40 ve výkopu včetně optickýcj kabelů</t>
  </si>
  <si>
    <t>-1897801202</t>
  </si>
  <si>
    <t>-1375256098</t>
  </si>
  <si>
    <t>2018632652</t>
  </si>
  <si>
    <t>-1240286968</t>
  </si>
  <si>
    <t>484795249</t>
  </si>
  <si>
    <t>-2019471400</t>
  </si>
  <si>
    <t>1324499201</t>
  </si>
  <si>
    <t>1230665123</t>
  </si>
  <si>
    <t>-1634234905</t>
  </si>
  <si>
    <t>-437929572</t>
  </si>
  <si>
    <t>-857807560</t>
  </si>
  <si>
    <t>Měření na telekomunikačních kabelech - zkouška těsmopsti trubek HDPE</t>
  </si>
  <si>
    <t>1393582277</t>
  </si>
  <si>
    <t>SO 424 - Přeložky kabelů Dial Telecom</t>
  </si>
  <si>
    <t>-1176826283</t>
  </si>
  <si>
    <t>2107694527</t>
  </si>
  <si>
    <t>1276610513</t>
  </si>
  <si>
    <t>1198304961</t>
  </si>
  <si>
    <t>-351739240</t>
  </si>
  <si>
    <t>841800100</t>
  </si>
  <si>
    <t>-977844350</t>
  </si>
  <si>
    <t>-1582706127</t>
  </si>
  <si>
    <t>-1006189677</t>
  </si>
  <si>
    <t>235924042</t>
  </si>
  <si>
    <t>-1966287331</t>
  </si>
  <si>
    <t>96577875</t>
  </si>
  <si>
    <t>746346735</t>
  </si>
  <si>
    <t>1986498106</t>
  </si>
  <si>
    <t>Chodník_DL_stmel</t>
  </si>
  <si>
    <t>Chodník dlážděnný stmelené vrstvy</t>
  </si>
  <si>
    <t>11,5</t>
  </si>
  <si>
    <t>77,24</t>
  </si>
  <si>
    <t>Reliéfní_dlažba</t>
  </si>
  <si>
    <t>Reliéfní dlažba</t>
  </si>
  <si>
    <t>2,5</t>
  </si>
  <si>
    <t>315,99</t>
  </si>
  <si>
    <t>540,593</t>
  </si>
  <si>
    <t>114,44</t>
  </si>
  <si>
    <t>Suť_kusová</t>
  </si>
  <si>
    <t>Suť kusová</t>
  </si>
  <si>
    <t>34,224</t>
  </si>
  <si>
    <t>SO 501 - Úpravy přípojek uličních vpustí</t>
  </si>
  <si>
    <t>110,163</t>
  </si>
  <si>
    <t>Soupis:</t>
  </si>
  <si>
    <t>Vozovka_DL_nestmel</t>
  </si>
  <si>
    <t>Chodník dlážděnný - kamenná dlažba - nestmelená vrstva</t>
  </si>
  <si>
    <t>10,2</t>
  </si>
  <si>
    <t>SO 501.1 - Odstranění povrchů přípojek uličních vpustí</t>
  </si>
  <si>
    <t>Vozovka_DL_stmel</t>
  </si>
  <si>
    <t>Chodník dlážděnný - kamenná dlažba - stmelená vrstva</t>
  </si>
  <si>
    <t>Vozovka_nestmel_vrs</t>
  </si>
  <si>
    <t>Vozovka nestmelené vrstvy</t>
  </si>
  <si>
    <t>228,8</t>
  </si>
  <si>
    <t>Vozovka_stmel_vrs</t>
  </si>
  <si>
    <t>Vozovka stmelená vrstva</t>
  </si>
  <si>
    <t>468</t>
  </si>
  <si>
    <t>113106021</t>
  </si>
  <si>
    <t>Rozebrání dlažeb a dílců při překopech inženýrských sítí s přemístěním hmot na skládku na vzdálenost do 3 m nebo s naložením na dopravní prostředek ručně komunikací pro pěší s ložem z kameniva nebo živice a s výplní spár z betonových nebo kameninových dlaždic, desek nebo tvarovek</t>
  </si>
  <si>
    <t>-2058490074</t>
  </si>
  <si>
    <t xml:space="preserve">Poznámka k souboru cen:_x000d_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</si>
  <si>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 xml:space="preserve">"Výměna reliéfní dlažby – dle TZ" 2,5 </t>
  </si>
  <si>
    <t>113106051</t>
  </si>
  <si>
    <t>Rozebrání dlažeb a dílců při překopech inženýrských sítí s přemístěním hmot na skládku na vzdálenost do 3 m nebo s naložením na dopravní prostředek ručně vozovek a ploch, s jakoukoliv výplní spár z velkých kostek s ložem z kameniva těženého</t>
  </si>
  <si>
    <t>-1899768411</t>
  </si>
  <si>
    <t>113106061</t>
  </si>
  <si>
    <t>Rozebrání dlažeb a dílců při překopech inženýrských sítí s přemístěním hmot na skládku na vzdálenost do 3 m nebo s naložením na dopravní prostředek ručně vozovek a ploch, s jakoukoliv výplní spár z drobných kostek nebo odseků s ložem z kameniva těženého</t>
  </si>
  <si>
    <t>1067853373</t>
  </si>
  <si>
    <t>"Chodník - dle TZ - dlážděnný" 11,50</t>
  </si>
  <si>
    <t>113107122</t>
  </si>
  <si>
    <t>Odstranění podkladů nebo krytů ručně s přemístěním hmot na skládku na vzdálenost do 3 m nebo s naložením na dopravní prostředek z kameniva hrubého drceného, o tl. vrstvy přes 100 do 200 mm</t>
  </si>
  <si>
    <t>-1664641370</t>
  </si>
  <si>
    <t>"Chodník - dle TZ - živičný" 30,00</t>
  </si>
  <si>
    <t>"Chodník - dle TZ - dlážděnný" 2,00</t>
  </si>
  <si>
    <t>113107130</t>
  </si>
  <si>
    <t>Odstranění podkladů nebo krytů ručně s přemístěním hmot na skládku na vzdálenost do 3 m nebo s naložením na dopravní prostředek z betonu prostého, o tl. vrstvy do 100 mm</t>
  </si>
  <si>
    <t>-1145003730</t>
  </si>
  <si>
    <t>"Chodník - dle TZ - živičný" 73,50</t>
  </si>
  <si>
    <t>113107141</t>
  </si>
  <si>
    <t>Odstranění podkladů nebo krytů ručně s přemístěním hmot na skládku na vzdálenost do 3 m nebo s naložením na dopravní prostředek živičných, o tl. vrstvy do 50 mm</t>
  </si>
  <si>
    <t>-1227216046</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</si>
  <si>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</si>
  <si>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</si>
  <si>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-122525537</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</si>
  <si>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</si>
  <si>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"Vozovka - dle TZ - nestmelené vrstvy - ŠD" 228,80</t>
  </si>
  <si>
    <t>"Vozovka - kamenná dlažba - dle TZ - nestmelené vrstvy - ŠD" 10,200</t>
  </si>
  <si>
    <t>Vozovka_nestmel_vrs+Vozovka_DL_nestmel</t>
  </si>
  <si>
    <t>113107431</t>
  </si>
  <si>
    <t>Odstranění podkladů nebo krytů při překopech inženýrských sítí s přemístěním hmot na skládku ve vzdálenosti do 3 m nebo s naložením na dopravní prostředek strojně plochy jednotlivě do 15 m2 z betonu prostého, o tl. vrstvy přes 100 do 150 mm</t>
  </si>
  <si>
    <t>-1858481571</t>
  </si>
  <si>
    <t>"Vozovka - kamenná dlažba - dle TZ - nestmelené vrstvy - ŠD" 18,000</t>
  </si>
  <si>
    <t>113107432</t>
  </si>
  <si>
    <t>Odstranění podkladů nebo krytů při překopech inženýrských sítí s přemístěním hmot na skládku ve vzdálenosti do 3 m nebo s naložením na dopravní prostředek strojně plochy jednotlivě do 15 m2 z betonu prostého, o tl. vrstvy přes 150 do 300 mm</t>
  </si>
  <si>
    <t>-1188236051</t>
  </si>
  <si>
    <t>113107442</t>
  </si>
  <si>
    <t>Odstranění podkladů nebo krytů při překopech inženýrských sítí s přemístěním hmot na skládku ve vzdálenosti do 3 m nebo s naložením na dopravní prostředek strojně plochy jednotlivě do 15 m2 živičných, o tl. vrstvy přes 50 do 100 mm</t>
  </si>
  <si>
    <t>-345062323</t>
  </si>
  <si>
    <t>"Vozovka - dle TZ" 468</t>
  </si>
  <si>
    <t>750243012</t>
  </si>
  <si>
    <t>"Obnova kamenného obrubníku – dle TZ" 77,240</t>
  </si>
  <si>
    <t>919735112</t>
  </si>
  <si>
    <t xml:space="preserve">Řezání stávajícího živičného krytu nebo podkladu  hloubky přes 50 do 100 mm</t>
  </si>
  <si>
    <t>1321750812</t>
  </si>
  <si>
    <t xml:space="preserve">Poznámka k souboru cen:_x000d_
1. V cenách jsou započteny i náklady na spotřebu vody. </t>
  </si>
  <si>
    <t>"Délka řezné spáry před stavbou - dle TZ" 635,400</t>
  </si>
  <si>
    <t>Řezání_živ</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</si>
  <si>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</si>
  <si>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</si>
  <si>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2139589011</t>
  </si>
  <si>
    <t xml:space="preserve">Poznámka k souboru cen:_x000d_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</si>
  <si>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979051112</t>
  </si>
  <si>
    <t>Očištění vybouraných prvků při překopech inženýrských sítí od spojovacího materiálu s odklizením a uložením očištěných hmot a spojovacího materiálu na skládku do vzdálenosti 10 m nebo naložením na dopravní prostředek dlaždic, desek nebo tvarovek s původním vyplněním spár cementovou maltou</t>
  </si>
  <si>
    <t>1324366938</t>
  </si>
  <si>
    <t>979071011</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</si>
  <si>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</si>
  <si>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-66283511</t>
  </si>
  <si>
    <t xml:space="preserve">Poznámka k souboru cen:_x000d_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</si>
  <si>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979071021</t>
  </si>
  <si>
    <t>Očištění vybouraných dlažebních kostek při překopech inženýrských sítí od spojovacího materiálu, s přemístěním hmot na skládku na vzdálenost do 3 m nebo s naložením na dopravní prostředek drobných, s původním vyplněním spár kamenivem těženým</t>
  </si>
  <si>
    <t>728624511</t>
  </si>
  <si>
    <t>-623861509</t>
  </si>
  <si>
    <t>"Suť živice" 102,960+7,203</t>
  </si>
  <si>
    <t>"Suť beton" 292,500+5,850+17,640</t>
  </si>
  <si>
    <t>"Suť kamenivo" 105,160+9,280</t>
  </si>
  <si>
    <t>2037732478</t>
  </si>
  <si>
    <t>-83764670</t>
  </si>
  <si>
    <t>"Naložení na staveniště" Suť_celkem+Suť_kusová</t>
  </si>
  <si>
    <t>"Naložení na meziskládce" Suť_celkem</t>
  </si>
  <si>
    <t>-2010381930</t>
  </si>
  <si>
    <t>"Materiál do skládu TSK" 22,400+3,680+7,506+0,638</t>
  </si>
  <si>
    <t>579701252</t>
  </si>
  <si>
    <t>"Sklad TSK ve vzdálenosti do 15km" Suť_kusová*14</t>
  </si>
  <si>
    <t>-976766489</t>
  </si>
  <si>
    <t>997221845</t>
  </si>
  <si>
    <t>1214466943</t>
  </si>
  <si>
    <t>-6773061</t>
  </si>
  <si>
    <t>Délka_potrubí</t>
  </si>
  <si>
    <t>Délka potrubí</t>
  </si>
  <si>
    <t>137,5</t>
  </si>
  <si>
    <t>Délka_přípojek</t>
  </si>
  <si>
    <t>Délka přípojek</t>
  </si>
  <si>
    <t>115,3</t>
  </si>
  <si>
    <t>154,284</t>
  </si>
  <si>
    <t>Hloubení_rýh_3_ruč</t>
  </si>
  <si>
    <t>Hloubení rýh třída těžitelnosti 3 ručně</t>
  </si>
  <si>
    <t>24,685</t>
  </si>
  <si>
    <t>Hloubení_rýh_3_str</t>
  </si>
  <si>
    <t>Hloubení rýh třída těžitelnosti 3 strojně</t>
  </si>
  <si>
    <t>37,028</t>
  </si>
  <si>
    <t>Hloubení_rýh_4_ruč</t>
  </si>
  <si>
    <t>Hloubení rýh třída těžitelnosti 4 ručně</t>
  </si>
  <si>
    <t>Hloubení_rýh_4_str</t>
  </si>
  <si>
    <t>Hloubení rýh třída těžitelnosti 4 strojně</t>
  </si>
  <si>
    <t>Hloubení_rýh_5_ruč</t>
  </si>
  <si>
    <t>Hloubení rýh třída těžitelnosti 5 ručně</t>
  </si>
  <si>
    <t>12,343</t>
  </si>
  <si>
    <t>Hloubení_rýh_5_str</t>
  </si>
  <si>
    <t>Hloubení rýh třída těžitelnosti 5 strojně</t>
  </si>
  <si>
    <t>18,514</t>
  </si>
  <si>
    <t>SO 501.2 - Uliční vpusti</t>
  </si>
  <si>
    <t>Hloubení_šachet</t>
  </si>
  <si>
    <t>Hloubení šachet</t>
  </si>
  <si>
    <t>111,801</t>
  </si>
  <si>
    <t>Hloubení_šachet_3_ru</t>
  </si>
  <si>
    <t>Hloubení šachet třída těžitelnosti 3 - ručně</t>
  </si>
  <si>
    <t>44,72</t>
  </si>
  <si>
    <t>Hloubení_šachet_4_ru</t>
  </si>
  <si>
    <t>Hloubení šachet třída těžitelnosti 4 - ručně</t>
  </si>
  <si>
    <t>Hloubení_šachet_5_ru</t>
  </si>
  <si>
    <t>Hloubení šachet třída těžitelnosti 5 - ručně</t>
  </si>
  <si>
    <t>22,36</t>
  </si>
  <si>
    <t>Hloubka_šachet</t>
  </si>
  <si>
    <t>Hloubka šachet</t>
  </si>
  <si>
    <t>92,8</t>
  </si>
  <si>
    <t>Hmotnost_rám</t>
  </si>
  <si>
    <t>Hmotnost 1 rámu</t>
  </si>
  <si>
    <t>kg</t>
  </si>
  <si>
    <t>390</t>
  </si>
  <si>
    <t>Lávka</t>
  </si>
  <si>
    <t>Lože</t>
  </si>
  <si>
    <t>Lože pod potrubí</t>
  </si>
  <si>
    <t>13,836</t>
  </si>
  <si>
    <t>Netypová_výztuž</t>
  </si>
  <si>
    <t>Netypová výztuž</t>
  </si>
  <si>
    <t>20624,52</t>
  </si>
  <si>
    <t>Netypová_výztuž_demo</t>
  </si>
  <si>
    <t>Netypová výztuž demontovatelná</t>
  </si>
  <si>
    <t>16499,616</t>
  </si>
  <si>
    <t>Netypová_výztuž_pone</t>
  </si>
  <si>
    <t>Netypová výztuž ponechaná</t>
  </si>
  <si>
    <t>4124,904</t>
  </si>
  <si>
    <t>Obetonování</t>
  </si>
  <si>
    <t>Obetonování potrubí</t>
  </si>
  <si>
    <t>102,183</t>
  </si>
  <si>
    <t>Obetonování_OR</t>
  </si>
  <si>
    <t>Obetonování ohlubňového rámu</t>
  </si>
  <si>
    <t>25,74</t>
  </si>
  <si>
    <t>232,6</t>
  </si>
  <si>
    <t>Pažení_box</t>
  </si>
  <si>
    <t>Pažení boxy</t>
  </si>
  <si>
    <t>128,782</t>
  </si>
  <si>
    <t>Pažení_rýh</t>
  </si>
  <si>
    <t>Pažení rýh</t>
  </si>
  <si>
    <t>168,098</t>
  </si>
  <si>
    <t>Pažení_šachet</t>
  </si>
  <si>
    <t>Pažení šachet</t>
  </si>
  <si>
    <t>129,6</t>
  </si>
  <si>
    <t>Pažení_union</t>
  </si>
  <si>
    <t>Pažení union</t>
  </si>
  <si>
    <t>905,4</t>
  </si>
  <si>
    <t>Pažení_union_demont</t>
  </si>
  <si>
    <t>Pažnice union demontované</t>
  </si>
  <si>
    <t>724,32</t>
  </si>
  <si>
    <t>Pažení_union_ponech</t>
  </si>
  <si>
    <t>Pažnice union ponechané v zemi</t>
  </si>
  <si>
    <t>181,08</t>
  </si>
  <si>
    <t>Podkladní_deska</t>
  </si>
  <si>
    <t>Podkladní deska</t>
  </si>
  <si>
    <t>Ražení_šachet</t>
  </si>
  <si>
    <t>Ražení šachet</t>
  </si>
  <si>
    <t>396,4</t>
  </si>
  <si>
    <t>Rozšíření_rýhy</t>
  </si>
  <si>
    <t>Rozšíření rýhy pro pažíxí boxy</t>
  </si>
  <si>
    <t>0,2</t>
  </si>
  <si>
    <t>Sedlové_lože</t>
  </si>
  <si>
    <t>Sedlové lože</t>
  </si>
  <si>
    <t>Skládkovné třída těžitelnosti 1-4</t>
  </si>
  <si>
    <t>731,119</t>
  </si>
  <si>
    <t>Skládka_5_7</t>
  </si>
  <si>
    <t>Skládkovné třída těžitelnosti 5-7</t>
  </si>
  <si>
    <t>63,86</t>
  </si>
  <si>
    <t>51,48</t>
  </si>
  <si>
    <t>Šachta_a</t>
  </si>
  <si>
    <t>Půdorysný rozměr šachty - a</t>
  </si>
  <si>
    <t>Šachta_b</t>
  </si>
  <si>
    <t>Půdorysný rozměr šachty - b</t>
  </si>
  <si>
    <t>Šířka_rýha</t>
  </si>
  <si>
    <t>Šířka rýhy</t>
  </si>
  <si>
    <t>Tl_beton_sedlo</t>
  </si>
  <si>
    <t>Mocnost betonového sedla</t>
  </si>
  <si>
    <t>0,1</t>
  </si>
  <si>
    <t>Tl_kom</t>
  </si>
  <si>
    <t>Mocnost komunikace</t>
  </si>
  <si>
    <t>0,52</t>
  </si>
  <si>
    <t>Tl_lože_beton</t>
  </si>
  <si>
    <t>Mocnost betonového lože</t>
  </si>
  <si>
    <t>Tl_lože_štěrk</t>
  </si>
  <si>
    <t>Mocnost štěrkového lože</t>
  </si>
  <si>
    <t>Typová_výztuž</t>
  </si>
  <si>
    <t>Typová výztuž</t>
  </si>
  <si>
    <t>45240</t>
  </si>
  <si>
    <t>Typová_výztuž_demont</t>
  </si>
  <si>
    <t>Typová výztuž demontovatelná</t>
  </si>
  <si>
    <t>36192</t>
  </si>
  <si>
    <t>Zásyp</t>
  </si>
  <si>
    <t>490,476</t>
  </si>
  <si>
    <t>Zásyp_vpusti</t>
  </si>
  <si>
    <t>Zásyp odstraněných uličních vpustí</t>
  </si>
  <si>
    <t>18,281</t>
  </si>
  <si>
    <t>PSV - Práce a dodávky PSV</t>
  </si>
  <si>
    <t xml:space="preserve">    767 - Konstrukce zámečnické</t>
  </si>
  <si>
    <t>-1620790111</t>
  </si>
  <si>
    <t>119001405</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</si>
  <si>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plastového, jmenovité světlosti DN do 200 mm</t>
  </si>
  <si>
    <t>-352330274</t>
  </si>
  <si>
    <t>2133368719</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</si>
  <si>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</si>
  <si>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</si>
  <si>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1919099653</t>
  </si>
  <si>
    <t>102654367</t>
  </si>
  <si>
    <t>-687443732</t>
  </si>
  <si>
    <t>"Přípojka - 1 kus" 25+4</t>
  </si>
  <si>
    <t>-1486379666</t>
  </si>
  <si>
    <t>-333892647</t>
  </si>
  <si>
    <t>"Délka přípojek" 115,30</t>
  </si>
  <si>
    <t>(Délka_přípojek+Šířka_rýha)*2</t>
  </si>
  <si>
    <t>705627110</t>
  </si>
  <si>
    <t>134484105</t>
  </si>
  <si>
    <t>"Mocnost bourané komunikace" 0,52</t>
  </si>
  <si>
    <t>"Mocnost podkladní vrstva - štěrk" 0,100</t>
  </si>
  <si>
    <t>"Mocnost podkladní vrstva - beton" 0,100</t>
  </si>
  <si>
    <t>"Mocnost betonové sedlo" 0,100</t>
  </si>
  <si>
    <t>"Šířka rýhy" 1,00</t>
  </si>
  <si>
    <t>"Rozšíření rýhy pro pažící boxy 0,20m z každé strany výkopu" 0,200</t>
  </si>
  <si>
    <t>"X-633" (5,60-2,5)*(Šířka_rýha+Rozšíření_rýhy)*(214,86-211,48+Tl_lože_štěrk+Tl_lože_beton+Tl_beton_sedlo-Tl_kom)</t>
  </si>
  <si>
    <t>"UV5" (3,20-2,5)*(Šířka_rýha+Rozšíření_rýhy)*(215,05-211,68+Tl_lože_štěrk+Tl_lože_beton+Tl_beton_sedlo-Tl_kom)</t>
  </si>
  <si>
    <t>"X-632" (3,00-2,5)*(Šířka_rýha+Rozšíření_rýhy)*(215,13-211,65+Tl_lože_štěrk+Tl_lože_beton+Tl_beton_sedlo-Tl_kom)</t>
  </si>
  <si>
    <t>"X-634" (5,00-2,5)*(Šířka_rýha+Rozšíření_rýhy)*(216,22-213,51+Tl_lože_štěrk+Tl_lože_beton+Tl_beton_sedlo-Tl_kom)</t>
  </si>
  <si>
    <t>"X-635" (3,00-2,5)*(Šířka_rýha+Rozšíření_rýhy)*(216,47-213,37+Tl_lože_štěrk+Tl_lože_beton+Tl_beton_sedlo-Tl_kom)</t>
  </si>
  <si>
    <t>"X-637" (3,00-2,5)*(Šířka_rýha+Rozšíření_rýhy)*(217,65-215,15+Tl_lože_štěrk+Tl_lože_beton+Tl_beton_sedlo-Tl_kom)</t>
  </si>
  <si>
    <t>"X-638" (4,60-2,5)*(Šířka_rýha+Rozšíření_rýhy)*(217,40-215,01+Tl_lože_štěrk+Tl_lože_beton+Tl_beton_sedlo-Tl_kom)</t>
  </si>
  <si>
    <t>"X-639" (3,00-2,5)*(Šířka_rýha+Rozšíření_rýhy)*(219,22-216,35+Tl_lože_štěrk+Tl_lože_beton+Tl_beton_sedlo-Tl_kom)</t>
  </si>
  <si>
    <t>"X-640" (4,60-2,5)*(Šířka_rýha+Rozšíření_rýhy)*(219,10-216,25+Tl_lože_štěrk+Tl_lože_beton+Tl_beton_sedlo-Tl_kom)</t>
  </si>
  <si>
    <t>"X-654" (2,90-2,5)*(Šířka_rýha+Rozšíření_rýhy)*(221,12-217,98+Tl_lože_štěrk+Tl_lože_beton+Tl_beton_sedlo-Tl_kom)</t>
  </si>
  <si>
    <t>"UV6" (6,00-2,5)*(Šířka_rýha+Rozšíření_rýhy)*(221,33-218,20+Tl_lože_štěrk+Tl_lože_beton+Tl_beton_sedlo-Tl_kom)</t>
  </si>
  <si>
    <t>"X-641" (3,00-2,5)*(Šířka_rýha+Rozšíření_rýhy)*(221,50-218,91+Tl_lože_štěrk+Tl_lože_beton+Tl_beton_sedlo-Tl_kom)</t>
  </si>
  <si>
    <t>"X-655" (4,20-2,5)*(Šířka_rýha+Rozšíření_rýhy)*(222,90-219,57+Tl_lože_štěrk+Tl_lože_beton+Tl_beton_sedlo-Tl_kom)</t>
  </si>
  <si>
    <t>"X-656" (3,50-2,5)*(Šířka_rýha+Rozšíření_rýhy)*(223,08-219,78+Tl_lože_štěrk+Tl_lože_beton+Tl_beton_sedlo-Tl_kom)</t>
  </si>
  <si>
    <t>"X-657" (5,80-2,5)*(Šířka_rýha+Rozšíření_rýhy)*(224,65-221,43+Tl_lože_štěrk+Tl_lože_beton+Tl_beton_sedlo-Tl_kom)</t>
  </si>
  <si>
    <t>"X-658" (4,90-2,5)*(Šířka_rýha+Rozšíření_rýhy)*(225,10-221,89+Tl_lože_štěrk+Tl_lože_beton+Tl_beton_sedlo-Tl_kom)</t>
  </si>
  <si>
    <t>"UV7" (2,70-2,5)*(Šířka_rýha+Rozšíření_rýhy)*(224,65-221,15+Tl_lože_štěrk+Tl_lože_beton+Tl_beton_sedlo-Tl_kom)</t>
  </si>
  <si>
    <t>"X-659" (5,10-2,5)*(Šířka_rýha+Rozšíření_rýhy)*(227,61-224,48+Tl_lože_štěrk+Tl_lože_beton+Tl_beton_sedlo-Tl_kom)</t>
  </si>
  <si>
    <t>"X-660" (5,60-2,5)*(Šířka_rýha+Rozšíření_rýhy)*(227,60-224,51+Tl_lože_štěrk+Tl_lože_beton+Tl_beton_sedlo-Tl_kom)</t>
  </si>
  <si>
    <t>"X-661" (3,30-2,5)*(Šířka_rýha+Rozšíření_rýhy)*(229,97-226,80+Tl_lože_štěrk+Tl_lože_beton+Tl_beton_sedlo-Tl_kom)</t>
  </si>
  <si>
    <t>"X-662" (5,70-2,5)*(Šířka_rýha+Rozšíření_rýhy)*(230,55-227,31+Tl_lože_štěrk+Tl_lože_beton+Tl_beton_sedlo-Tl_kom)</t>
  </si>
  <si>
    <t>"X-663" (4,00-2,5)*(Šířka_rýha+Rozšíření_rýhy)*(231,60-228,34+Tl_lože_štěrk+Tl_lože_beton+Tl_beton_sedlo-Tl_kom)</t>
  </si>
  <si>
    <t>"X-664" (3,80-2,5)*(Šířka_rýha+Rozšíření_rýhy)*(233,52-230,39+Tl_lože_štěrk+Tl_lože_beton+Tl_beton_sedlo-Tl_kom)</t>
  </si>
  <si>
    <t>"UV8" 0*(Šířka_rýha+Rozšíření_rýhy)*(233,70-230,43+Tl_lože_štěrk+Tl_lože_beton+Tl_beton_sedlo-Tl_kom)</t>
  </si>
  <si>
    <t>"X-665" 0*(Šířka_rýha+Rozšíření_rýhy)*(233,50-230,01+Tl_lože_štěrk+Tl_lože_beton+Tl_beton_sedlo-Tl_kom)</t>
  </si>
  <si>
    <t>"X-666" (5,40-2,5)*(Šířka_rýha+Rozšíření_rýhy)*(233,70-230,19+Tl_lože_štěrk+Tl_lože_beton+Tl_beton_sedlo-Tl_kom)</t>
  </si>
  <si>
    <t>"X-667" (2,70-2,5)*(Šířka_rýha+Rozšíření_rýhy)*(234,70-231,17+Tl_lože_štěrk+Tl_lože_beton+Tl_beton_sedlo-Tl_kom)</t>
  </si>
  <si>
    <t>"X-668" (3,30-2,5)*(Šířka_rýha+Rozšíření_rýhy)*(235,81-232,34+Tl_lože_štěrk+Tl_lože_beton+Tl_beton_sedlo-Tl_kom)</t>
  </si>
  <si>
    <t>"X-669" (4,50-2,5)*(Šířka_rýha+Rozšíření_rýhy)*(235,50-232,05+Tl_lože_štěrk+Tl_lože_beton+Tl_beton_sedlo-Tl_kom)</t>
  </si>
  <si>
    <t>"Hloubení rýh třída těžitelnosti 3 - 40% strojně 60%" Hloubení_rýh*0,40*0,60</t>
  </si>
  <si>
    <t>"Hloubení rýh třída těžitelnosti 3 - 40% ručně 40%" Hloubení_rýh*0,40*0,40</t>
  </si>
  <si>
    <t>"Hloubení rýh třída těžitelnosti 4 - 40% strojně 60%" Hloubení_rýh*0,40*0,60</t>
  </si>
  <si>
    <t>"Hloubení rýh třída těžitelnosti 4 - 40% ručně 40%" Hloubení_rýh*0,40*0,40</t>
  </si>
  <si>
    <t>"Hloubení rýh třída těžitelnosti 5 - 20% strojně 60%" Hloubení_rýh*0,20*0,60</t>
  </si>
  <si>
    <t>"Hloubení rýh třída těžitelnosti 5 - 20% ručně 40%" Hloubení_rýh*0,20*0,40</t>
  </si>
  <si>
    <t>(Hloubení_rýh_3_str+Hloubení_rýh_4_str+Hloubení_rýh_5_str)*0,75</t>
  </si>
  <si>
    <t>132201201</t>
  </si>
  <si>
    <t xml:space="preserve">Hloubení zapažených i nezapažených rýh šířky přes 600 do 2 000 mm  s urovnáním dna do předepsaného profilu a spádu v hornině tř. 3 do 100 m3</t>
  </si>
  <si>
    <t>597207624</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</si>
  <si>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</si>
  <si>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132201209</t>
  </si>
  <si>
    <t xml:space="preserve">Hloubení zapažených i nezapažených rýh šířky přes 600 do 2 000 mm  s urovnáním dna do předepsaného profilu a spádu v hornině tř. 3 Příplatek k cenám za lepivost horniny tř. 3</t>
  </si>
  <si>
    <t>543615452</t>
  </si>
  <si>
    <t>Hloubení_rýh_3_str*0,50</t>
  </si>
  <si>
    <t>132212202</t>
  </si>
  <si>
    <t xml:space="preserve">Hloubení zapažených i nezapažených rýh šířky přes 600 do 2 000 mm ručním nebo pneumatickým nářadím  s urovnáním dna do předepsaného profilu a spádu v horninách tř. 3 nesoudržných</t>
  </si>
  <si>
    <t>1194655806</t>
  </si>
  <si>
    <t xml:space="preserve">Poznámka k souboru cen:_x000d_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</si>
  <si>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132212209</t>
  </si>
  <si>
    <t xml:space="preserve">Hloubení zapažených i nezapažených rýh šířky přes 600 do 2 000 mm ručním nebo pneumatickým nářadím  s urovnáním dna do předepsaného profilu a spádu v horninách tř. 3 Příplatek k cenám za lepivost horniny tř. 3</t>
  </si>
  <si>
    <t>-541410935</t>
  </si>
  <si>
    <t>Hloubení_rýh_3_ruč*0,50</t>
  </si>
  <si>
    <t>132301201</t>
  </si>
  <si>
    <t xml:space="preserve">Hloubení zapažených i nezapažených rýh šířky přes 600 do 2 000 mm  s urovnáním dna do předepsaného profilu a spádu v hornině tř. 4 do 100 m3</t>
  </si>
  <si>
    <t>500243927</t>
  </si>
  <si>
    <t>132301209</t>
  </si>
  <si>
    <t xml:space="preserve">Hloubení zapažených i nezapažených rýh šířky přes 600 do 2 000 mm  s urovnáním dna do předepsaného profilu a spádu v hornině tř. 4 Příplatek k cenám za lepivost horniny tř. 4</t>
  </si>
  <si>
    <t>1115544600</t>
  </si>
  <si>
    <t>Hloubení_rýh_4_str*0,50</t>
  </si>
  <si>
    <t>132312202</t>
  </si>
  <si>
    <t xml:space="preserve">Hloubení zapažených i nezapažených rýh šířky přes 600 do 2 000 mm ručním nebo pneumatickým nářadím  s urovnáním dna do předepsaného profilu a spádu v horninách tř. 4 nesoudržných</t>
  </si>
  <si>
    <t>661913361</t>
  </si>
  <si>
    <t>132312209</t>
  </si>
  <si>
    <t xml:space="preserve">Hloubení zapažených i nezapažených rýh šířky přes 600 do 2 000 mm ručním nebo pneumatickým nářadím  s urovnáním dna do předepsaného profilu a spádu v horninách tř. 4 Příplatek k cenám za lepivost horniny tř. 4</t>
  </si>
  <si>
    <t>-765761564</t>
  </si>
  <si>
    <t>Hloubení_rýh_4_ruč*0,50</t>
  </si>
  <si>
    <t>132412202</t>
  </si>
  <si>
    <t xml:space="preserve">Hloubení zapažených i nezapažených rýh šířky přes 600 do 2 000 mm ručním nebo pneumatickým nářadím  s urovnáním dna do předepsaného profilu a spádu v horninách tř. 5 nesoudržných</t>
  </si>
  <si>
    <t>1883045824</t>
  </si>
  <si>
    <t>133202012</t>
  </si>
  <si>
    <t xml:space="preserve">Hloubení zapažených i nezapažených šachet plocha výkopu do 20 m2 ručním nebo pneumatickým nářadím  s případným nutným přemístěním výkopku ve výkopišti v horninách soudržných tř. 3, plocha výkopu přes 4 do 20 m2</t>
  </si>
  <si>
    <t>1148085025</t>
  </si>
  <si>
    <t xml:space="preserve">Poznámka k souboru cen:_x000d_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</si>
  <si>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"X-634+X-634 zaslep." (Šachta_a*Šachta_b)*(216,22-213,95+Tl_lože_štěrk+Tl_lože_beton+Tl_beton_sedlo-Tl_kom)*2</t>
  </si>
  <si>
    <t>"X-637" (Šachta_a*Šachta_b)*(217,65-215,15+Tl_lože_štěrk+Tl_lože_beton+Tl_beton_sedlo-Tl_kom)</t>
  </si>
  <si>
    <t>"X-638" (Šachta_a*Šachta_b)*(217,40-215,01+Tl_lože_štěrk+Tl_lože_beton+Tl_beton_sedlo-Tl_kom)</t>
  </si>
  <si>
    <t>"X-641" (Šachta_a*Šachta_b)*(221,50-218,91+Tl_lože_štěrk+Tl_lože_beton+Tl_beton_sedlo-Tl_kom)</t>
  </si>
  <si>
    <t>"Rozšíření výkopů v místě kdy je výkop nové přípojky v blízkosti rušené vpusti" 16,39*3,49</t>
  </si>
  <si>
    <t>"Hloubení rýh třída těžitelnosti 3 - 40% ručně 100%" Hloubení_šachet*0,40*1,00</t>
  </si>
  <si>
    <t>"Hloubení rýh třída těžitelnosti 4 - 40% ručně 100%" Hloubení_šachet*0,40*1,00</t>
  </si>
  <si>
    <t>"Hloubení rýh třída těžitelnosti 5 - 20% ručně 100%" Hloubení_šachet*0,20*1,00</t>
  </si>
  <si>
    <t>133202019</t>
  </si>
  <si>
    <t xml:space="preserve">Hloubení zapažených i nezapažených šachet plocha výkopu do 20 m2 ručním nebo pneumatickým nářadím  s případným nutným přemístěním výkopku ve výkopišti v horninách soudržných tř. 3, plocha výkopu Příplatek k cenám za lepivost horniny tř. 3</t>
  </si>
  <si>
    <t>1462686255</t>
  </si>
  <si>
    <t>Hloubení_šachet_3_ru*0,50</t>
  </si>
  <si>
    <t>133302012</t>
  </si>
  <si>
    <t xml:space="preserve">Hloubení zapažených i nezapažených šachet plocha výkopu do 20 m2 ručním nebo pneumatickým nářadím  s případným nutným přemístěním výkopku ve výkopišti v horninách soudržných tř. 4, plocha výkopu přes 4 do 20 m2</t>
  </si>
  <si>
    <t>1340474521</t>
  </si>
  <si>
    <t>133302019</t>
  </si>
  <si>
    <t xml:space="preserve">Hloubení zapažených i nezapažených šachet plocha výkopu do 20 m2 ručním nebo pneumatickým nářadím  s případným nutným přemístěním výkopku ve výkopišti v horninách soudržných tř. 4, plocha výkopu Příplatek k cenám za lepivost horniny tř. 4</t>
  </si>
  <si>
    <t>611996279</t>
  </si>
  <si>
    <t>Hloubení_šachet_4_ru*0,50</t>
  </si>
  <si>
    <t>133402012</t>
  </si>
  <si>
    <t xml:space="preserve">Hloubení zapažených i nezapažených šachet plocha výkopu do 20 m2 ručním nebo pneumatickým nářadím  s případným nutným přemístěním výkopku ve výkopišti v horninách soudržných tř. 5, plocha výkopu přes 4 do 20 m2</t>
  </si>
  <si>
    <t>-414156970</t>
  </si>
  <si>
    <t>138401201</t>
  </si>
  <si>
    <t>Dolamování zapažených nebo nezapažených hloubených vykopávek v horninách tř. 5 až 7 ručně s případným nutným přemístěním výkopku ve výkopišti, bez naložení rýh, ve vrstvě tl. do 500 mm v hornině tř. 5</t>
  </si>
  <si>
    <t>114122479</t>
  </si>
  <si>
    <t xml:space="preserve">Poznámka k souboru cen:_x000d_
1. Ceny lze použít pouze tehdy, předepisuje-li projekt, že dno nebo boky hloubené vykopávky se musí dolámat bez použití trhavin, aby se neporušila skalní hornina v bocích nebo podložích vykopávky a dále podle čl. 3115 Všeobecných podmínek tohoto katalogu 2. Ceny jsou určeny pro realizaci prací ručním nebo pneumatickým nářadím. 3. V ceně jsou započteny i náklady na přehození výkopku na přilehlém terénu na vzdálenost: a) do 3 m od okraje jámy nebo zářezu, b) do 5 m od osy rýhy, c) do 5 m od hrany šachty. 4. Půdorysná plochy šachty se určuje v úrovni přilehlého terénu </t>
  </si>
  <si>
    <t>144161111</t>
  </si>
  <si>
    <t xml:space="preserve">Ražení šachet svislých hloubky do 15 m  s vytěžením rubaniny na povrch, s naložením na dopravní prostředky nebo přemístěním do 5 m, všech tvarů průřezů šachet v hornině I. stupně ražnosti suché, o průřezu TV do 10 m2</t>
  </si>
  <si>
    <t>-1774259035</t>
  </si>
  <si>
    <t>"Šachty pro zajištění zaslepení přípojek u neprůlezných stok"</t>
  </si>
  <si>
    <t>"Půdorysný rozměr šachty - a" 2,0</t>
  </si>
  <si>
    <t>"Půdorysný rozměr šachty - b" 2,5</t>
  </si>
  <si>
    <t>"X-633" Šachta_a*Šachta_b*(214,86-211,48+Tl_lože_štěrk+Tl_lože_beton+Tl_beton_sedlo-Tl_kom)</t>
  </si>
  <si>
    <t>"X-632 - odpojení přípojky v rámci šachty pro novou přípojku" 0</t>
  </si>
  <si>
    <t>"X-639 - odpojení přípojky v rámci šachty pro novou přípojku" 0</t>
  </si>
  <si>
    <t>"X-640 - odpojení přípojky v rámci šachty pro novou přípojku" 0</t>
  </si>
  <si>
    <t>"X-654 - odpojení přípojky v rámci šachty pro novou přípojku UV 6"0</t>
  </si>
  <si>
    <t>"X-655 - odpojení přípojky v rámci šachty pro novou přípojku UV 656"0</t>
  </si>
  <si>
    <t>"X-656 - odpojení přípojky v rámci šachty pro novou přípojku UV 656"0</t>
  </si>
  <si>
    <t>"X-657- odpojení přípojky v rámci šachty pro novou přípojku"0</t>
  </si>
  <si>
    <t>"X-658 - odpojení přípojky v rámci šachty pro novou přípojku" 0</t>
  </si>
  <si>
    <t>"X-659 - odpojení přípojky v rámci šachty pro novou přípojku"0</t>
  </si>
  <si>
    <t>"X-660 - odpojení přípojky v rámci šachty pro novou přípojku"0</t>
  </si>
  <si>
    <t>"X-661 - odpojení přípojky v rámci šachty pro novou přípojku"0</t>
  </si>
  <si>
    <t>"X-662 - odpojení přípojky v rámci šachty pro novou přípojku" 0</t>
  </si>
  <si>
    <t>"X-663 - odpojení přípojky v rámci šachty pro novou přípojku"0</t>
  </si>
  <si>
    <t>"X-664 - odpojení přípojky v rámci šachty pro novou přípojku"0</t>
  </si>
  <si>
    <t>"X-665 - odpojení přípojky v rámci šachty pro novou přípojku"0</t>
  </si>
  <si>
    <t>"X-666 - odpojení přípojky v rámci šachty pro novou přípojku"0</t>
  </si>
  <si>
    <t>"X-667 - odpojení přípojky v rámci šachty pro novou přípojku" 0</t>
  </si>
  <si>
    <t>"X-668 - odpojení přípojky v rámci šachty pro novou přípojku" 0</t>
  </si>
  <si>
    <t>"X-669 - odpojení přípojky v rámci šachty pro novou přípojku" 0</t>
  </si>
  <si>
    <t>Mezisoučet</t>
  </si>
  <si>
    <t>"Šachty pro zajištění napojení přípojek na stoku"</t>
  </si>
  <si>
    <t>"UV633" Šachta_a*Šachta_b*(214,86-211,48+Tl_lože_štěrk+Tl_lože_beton+Tl_beton_sedlo-Tl_kom)</t>
  </si>
  <si>
    <t>"UV5" Šachta_a*Šachta_b*(215,05-211,68+Tl_lože_štěrk+Tl_lože_beton+Tl_beton_sedlo-Tl_kom)</t>
  </si>
  <si>
    <t>"X-632" Šachta_a*Šachta_b*(215,13-211,65+Tl_lože_štěrk+Tl_lože_beton+Tl_beton_sedlo-Tl_kom)</t>
  </si>
  <si>
    <t>"X-635" Šachta_a*Šachta_b*(216,47-213,37+Tl_lože_štěrk+Tl_lože_beton+Tl_beton_sedlo-Tl_kom)</t>
  </si>
  <si>
    <t xml:space="preserve">"X-639"  Šachta_a*Šachta_b*(219,22-216,35+Tl_lože_štěrk+Tl_lože_beton+Tl_beton_sedlo-Tl_kom)</t>
  </si>
  <si>
    <t xml:space="preserve">"X-640"  Šachta_a*Šachta_b*(219,10-216,25+Tl_lože_štěrk+Tl_lože_beton+Tl_beton_sedlo-Tl_kom)</t>
  </si>
  <si>
    <t xml:space="preserve">"X-654"  Šachta_a*Šachta_b*(221,12-217,98+Tl_lože_štěrk+Tl_lože_beton+Tl_beton_sedlo-Tl_kom)</t>
  </si>
  <si>
    <t xml:space="preserve">"UV6"  Šachta_a*Šachta_b*(221,33-218,20+Tl_lože_štěrk+Tl_lože_beton+Tl_beton_sedlo-Tl_kom)</t>
  </si>
  <si>
    <t xml:space="preserve">"X-655"  Šachta_a*Šachta_b*(222,90-219,57+Tl_lože_štěrk+Tl_lože_beton+Tl_beton_sedlo-Tl_kom)</t>
  </si>
  <si>
    <t xml:space="preserve">"X-656"  Šachta_a*Šachta_b*(223,08-219,78+Tl_lože_štěrk+Tl_lože_beton+Tl_beton_sedlo-Tl_kom)</t>
  </si>
  <si>
    <t xml:space="preserve">"X-657"  Šachta_a*Šachta_b*(224,65-221,43+Tl_lože_štěrk+Tl_lože_beton+Tl_beton_sedlo-Tl_kom)</t>
  </si>
  <si>
    <t xml:space="preserve">"X-658"  Šachta_a*Šachta_b*(225,10-221,89+Tl_lože_štěrk+Tl_lože_beton+Tl_beton_sedlo-Tl_kom)</t>
  </si>
  <si>
    <t xml:space="preserve">"UV7"  Šachta_a*Šachta_b*(224,65-221,15+Tl_lože_štěrk+Tl_lože_beton+Tl_beton_sedlo-Tl_kom)</t>
  </si>
  <si>
    <t xml:space="preserve">"X-659"  Šachta_a*Šachta_b*(227,61-224,48+Tl_lože_štěrk+Tl_lože_beton+Tl_beton_sedlo-Tl_kom)</t>
  </si>
  <si>
    <t xml:space="preserve">"X-660"  Šachta_a*Šachta_b*(227,60-224,51+Tl_lože_štěrk+Tl_lože_beton+Tl_beton_sedlo-Tl_kom)</t>
  </si>
  <si>
    <t xml:space="preserve">"X-661"  Šachta_a*Šachta_b*(229,97-226,80+Tl_lože_štěrk+Tl_lože_beton+Tl_beton_sedlo-Tl_kom)</t>
  </si>
  <si>
    <t xml:space="preserve">"X-662"  Šachta_a*Šachta_b*(230,55-227,31+Tl_lože_štěrk+Tl_lože_beton+Tl_beton_sedlo-Tl_kom)</t>
  </si>
  <si>
    <t xml:space="preserve">"X-663"  Šachta_a*Šachta_b*(231,60-228,34+Tl_lože_štěrk+Tl_lože_beton+Tl_beton_sedlo-Tl_kom)</t>
  </si>
  <si>
    <t xml:space="preserve">"X-664"  Šachta_a*Šachta_b*(233,52-230,39+Tl_lože_štěrk+Tl_lože_beton+Tl_beton_sedlo-Tl_kom)</t>
  </si>
  <si>
    <t xml:space="preserve">"UV8"  Šachta_a*Šachta_b*(233,70-230,43+Tl_lože_štěrk+Tl_lože_beton+Tl_beton_sedlo-Tl_kom)</t>
  </si>
  <si>
    <t xml:space="preserve">"X-665"  Šachta_a*Šachta_b*(233,50-230,01+Tl_lože_štěrk+Tl_lože_beton+Tl_beton_sedlo-Tl_kom)</t>
  </si>
  <si>
    <t>"X-666" Šachta_a*Šachta_b*(233,70-230,19+Tl_lože_štěrk+Tl_lože_beton+Tl_beton_sedlo-Tl_kom)</t>
  </si>
  <si>
    <t xml:space="preserve">"X-667"   Šachta_a*Šachta_b*(234,70-231,17+Tl_lože_štěrk+Tl_lože_beton+Tl_beton_sedlo-Tl_kom)</t>
  </si>
  <si>
    <t xml:space="preserve">"X-668"  Šachta_a*Šachta_b*(235,81-232,34+Tl_lože_štěrk+Tl_lože_beton+Tl_beton_sedlo-Tl_kom)</t>
  </si>
  <si>
    <t xml:space="preserve">"X-669"  Šachta_a*Šachta_b*(235,50-232,05+Tl_lože_štěrk+Tl_lože_beton+Tl_beton_sedlo-Tl_kom)</t>
  </si>
  <si>
    <t>151101102</t>
  </si>
  <si>
    <t xml:space="preserve">Zřízení pažení a rozepření stěn rýh pro podzemní vedení pro všechny šířky rýhy  příložné pro jakoukoliv mezerovitost, hloubky do 4 m</t>
  </si>
  <si>
    <t>792954658</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</si>
  <si>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</si>
  <si>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"UV5" (3,20-2,5)*(215,05-211,68+Tl_lože_štěrk+Tl_lože_beton+Tl_beton_sedlo)*2</t>
  </si>
  <si>
    <t>"X-632" (3,00-2,5)*(215,13-211,65+Tl_lože_štěrk+Tl_lože_beton+Tl_beton_sedlo)*2</t>
  </si>
  <si>
    <t>"X-635" (3,00-2,5)*(216,47-213,37+Tl_lože_štěrk+Tl_lože_beton+Tl_beton_sedlo)*2</t>
  </si>
  <si>
    <t>"X-637" (3,00-2,5)*(217,65-215,15+Tl_lože_štěrk+Tl_lože_beton+Tl_beton_sedlo)*2</t>
  </si>
  <si>
    <t>"X-638" (3,50-2,5)*(217,40-215,01+Tl_lože_štěrk+Tl_lože_beton+Tl_beton_sedlo)*2</t>
  </si>
  <si>
    <t>"X-639" (3,00-2,5)*(219,22-216,35+Tl_lože_štěrk+Tl_lože_beton+Tl_beton_sedlo)*2</t>
  </si>
  <si>
    <t>"X-640" (4,60-2,5)*(219,10-216,25+Tl_lože_štěrk+Tl_lože_beton+Tl_beton_sedlo)*2</t>
  </si>
  <si>
    <t>"X-654" (2,90-2,5)*(221,12-217,98+Tl_lože_štěrk+Tl_lože_beton+Tl_beton_sedlo)*2</t>
  </si>
  <si>
    <t>"X-641" (3,00-2,5)*(221,50-218,91+Tl_lože_štěrk+Tl_lože_beton+Tl_beton_sedlo)*2</t>
  </si>
  <si>
    <t>"X-655" (4,20-2,5)*(222,90-219,57+Tl_lože_štěrk+Tl_lože_beton+Tl_beton_sedlo)*2</t>
  </si>
  <si>
    <t>"X-656" (3,50-2,5)*(223,08-219,78+Tl_lože_štěrk+Tl_lože_beton+Tl_beton_sedlo)*2</t>
  </si>
  <si>
    <t>"X-658" (4,90-2,5)*(225,10-221,89+Tl_lože_štěrk+Tl_lože_beton+Tl_beton_sedlo)*2</t>
  </si>
  <si>
    <t>"UV7" (2,70-2,5)*(224,65-221,15+Tl_lože_štěrk+Tl_lože_beton+Tl_beton_sedlo)*2</t>
  </si>
  <si>
    <t>"X-659" (5,10-2,5)*(227,61-224,48+Tl_lože_štěrk+Tl_lože_beton+Tl_beton_sedlo)*2</t>
  </si>
  <si>
    <t>"X-661" (3,30-2,5)*(229,97-226,80+Tl_lože_štěrk+Tl_lože_beton+Tl_beton_sedlo)*2</t>
  </si>
  <si>
    <t>"X-663" (4,00-2,5)*(231,60-228,34+Tl_lože_štěrk+Tl_lože_beton+Tl_beton_sedlo)*2</t>
  </si>
  <si>
    <t>"X-664" (3,80-2,5)*(233,52-230,39+Tl_lože_štěrk+Tl_lože_beton+Tl_beton_sedlo)*2</t>
  </si>
  <si>
    <t>"UV8" 0*(233,70-230,43+Tl_lože_štěrk+Tl_lože_beton+Tl_beton_sedlo)*2</t>
  </si>
  <si>
    <t>"X-665" 0*(233,49-230,01+Tl_lože_štěrk+Tl_lože_beton+Tl_beton_sedlo)*2</t>
  </si>
  <si>
    <t>"X-666" (5,40-2,5)*(233,70-230,19+Tl_lože_štěrk+Tl_lože_beton+Tl_beton_sedlo)*2</t>
  </si>
  <si>
    <t>"X-667" (2,70-2,5)*(234,70-231,17+Tl_lože_štěrk+Tl_lože_beton+Tl_beton_sedlo)*2</t>
  </si>
  <si>
    <t>"X-668" (3,30-2,5)*(235,81-232,34+Tl_lože_štěrk+Tl_lože_beton+Tl_beton_sedlo)*2</t>
  </si>
  <si>
    <t>"X-669" (4,50-2,5)*(235,50-232,05+Tl_lože_štěrk+Tl_lože_beton+Tl_beton_sedlo)*2</t>
  </si>
  <si>
    <t>151101112</t>
  </si>
  <si>
    <t>Odstranění pažení a rozepření stěn rýh pro podzemní vedení s uložením materiálu na vzdálenost do 3 m od kraje výkopu příložné, hloubky přes 2 do 4 m</t>
  </si>
  <si>
    <t>-2073772758</t>
  </si>
  <si>
    <t>151811111R</t>
  </si>
  <si>
    <t>Pažicí boxy pro pažení a rozepření stěn rýh podzemního vedení těžké osazení a odstranění hloubka výkopu do 4 m, šířka do 1,2 m</t>
  </si>
  <si>
    <t>794830912</t>
  </si>
  <si>
    <t xml:space="preserve">Poznámka k souboru cen:_x000d_
1. Množství měrných jednotek pažicích boxů se určuje v m2 obou ploch stěn výkopu, které je třeba pažit. 2. Množství měrných jednotek příplatku odpovídá výměře stanovené pro položky pažicích boxů. Tato výměra se násobí počtem dnů, po které je průměrně zapažen 1 m2 výkopu (nejedná se o celkový počet dní pažení výkopu). </t>
  </si>
  <si>
    <t>"X-633" (5,60-2,5)*(214,86-211,48+Tl_lože_štěrk+Tl_lože_beton+Tl_beton_sedlo)*2</t>
  </si>
  <si>
    <t>"X-634" (5,00-2,5)*(216,22-213,51+Tl_lože_štěrk+Tl_lože_beton+Tl_beton_sedlo)*2</t>
  </si>
  <si>
    <t>"UV6" (6,00-2,5)*(221,33-218,20+Tl_lože_štěrk+Tl_lože_beton+Tl_beton_sedlo)*2</t>
  </si>
  <si>
    <t>"X-657" (5,80-2,5)*(224,65-221,43+Tl_lože_štěrk+Tl_lože_beton+Tl_beton_sedlo)*2</t>
  </si>
  <si>
    <t>"X-660" (5,60-2,5)*(227,60-224,51+Tl_lože_štěrk+Tl_lože_beton+Tl_beton_sedlo)*2</t>
  </si>
  <si>
    <t>"X-662" (5,70-2,5)*(230,55-227,31+Tl_lože_štěrk+Tl_lože_beton+Tl_beton_sedlo)*2</t>
  </si>
  <si>
    <t>151811211R</t>
  </si>
  <si>
    <t>Pažicí boxy pro pažení a rozepření stěn rýh podzemního vedení těžké Příplatek za první a každý další den zapažení 1 m2 výkopu k ceně 151 81-1111</t>
  </si>
  <si>
    <t>-229613883</t>
  </si>
  <si>
    <t>Pažení_box*21</t>
  </si>
  <si>
    <t>153191111</t>
  </si>
  <si>
    <t>Zřízení atypického pažení výkopu svařovaným ocelovým ohlubňovým rámem se štětovnicemi plochy výkopu do 30 m2</t>
  </si>
  <si>
    <t>299873025</t>
  </si>
  <si>
    <t xml:space="preserve">Poznámka k souboru cen:_x000d_
1. Ceny nelze použít pro oceňování rozepření stěn rýh pro podzemní vedení v hloubce do 8 m; toto rozepření je započteno v cenách souboru cen 151 . 0-11 Zřízení pažení a rozepření stěn rýh pro podzemní vedení pro všechny šířky rýhy. 2. Ceny jsou určeny pro překopy inženýrských sítí do maximální hloubky 2,2 m. 3. Z celkové bedněné plochy se odečítají nebedněné plochy stěn jednotlivě přes 0,50 m2. </t>
  </si>
  <si>
    <t>"X-634+X-634 zaslep." (Šachta_a+Šachta_b)*2*(216,22-213,51+Tl_lože_štěrk+Tl_lože_beton+Tl_beton_sedlo)*2</t>
  </si>
  <si>
    <t>"X-637"(Šachta_a+Šachta_b)*2*(217,65-215,15+Tl_lože_štěrk+Tl_lože_beton+Tl_beton_sedlo)</t>
  </si>
  <si>
    <t>"X-638" (Šachta_a+Šachta_b)*2*(217,40-215,01+Tl_lože_štěrk+Tl_lože_beton+Tl_beton_sedlo)</t>
  </si>
  <si>
    <t>"X-641" (Šachta_a+Šachta_b)*2*(221,50-218,91+Tl_lože_štěrk+Tl_lože_beton+Tl_beton_sedlo)</t>
  </si>
  <si>
    <t>153191221</t>
  </si>
  <si>
    <t>Odstranění atypického pažení výkopu svařovaným ocelovým ohlubňovým rámem se štětovnicemi plochy výkopu do 30 m2</t>
  </si>
  <si>
    <t>1630743899</t>
  </si>
  <si>
    <t xml:space="preserve">Poznámka k souboru cen:_x000d_
1. Ceny jsou určeny pro překopy inženýrských sítí do maximální hloubky 2,2 m. </t>
  </si>
  <si>
    <t>154065421</t>
  </si>
  <si>
    <t xml:space="preserve">Pažení výrubu svislé šachty  v hornině suché ocelovými pažnicemi hmotnosti od 35 do 55 kg/m2 do 1 roku</t>
  </si>
  <si>
    <t>2144240112</t>
  </si>
  <si>
    <t>"X-633" (Šachta_a+Šachta_b)*2*(214,86-211,48+Tl_lože_štěrk+Tl_lože_beton+Tl_beton_sedlo+0,3)</t>
  </si>
  <si>
    <t>"UV633" (Šachta_a+Šachta_b)*2*(214,86-211,48+Tl_lože_štěrk+Tl_lože_beton+Tl_beton_sedlo+0,3)</t>
  </si>
  <si>
    <t>"UV5" (Šachta_a+Šachta_b)*2*(215,05-211,68+Tl_lože_štěrk+Tl_lože_beton+Tl_beton_sedlo+0,3)</t>
  </si>
  <si>
    <t>"X-632" (Šachta_a+Šachta_b)*2*(215,13-211,65+Tl_lože_štěrk+Tl_lože_beton+Tl_beton_sedlo+0,3)</t>
  </si>
  <si>
    <t>"X-635" (Šachta_a+Šachta_b)*2*(216,47-213,37+Tl_lože_štěrk+Tl_lože_beton+Tl_beton_sedlo+0,3)</t>
  </si>
  <si>
    <t>"X-639" (Šachta_a+Šachta_b)*2*(219,22-216,35+Tl_lože_štěrk+Tl_lože_beton+Tl_beton_sedlo+0,3)</t>
  </si>
  <si>
    <t>"X-640" (Šachta_a+Šachta_b)*2*(219,10-216,25+Tl_lože_štěrk+Tl_lože_beton+Tl_beton_sedlo+0,3)</t>
  </si>
  <si>
    <t xml:space="preserve">"X-654"  (Šachta_a+Šachta_b)*2*(221,12-217,98+Tl_lože_štěrk+Tl_lože_beton+Tl_beton_sedlo+0,3)</t>
  </si>
  <si>
    <t xml:space="preserve">"UV6"  (Šachta_a+Šachta_b)*2*(221,33-218,20+Tl_lože_štěrk+Tl_lože_beton+Tl_beton_sedlo+0,3)</t>
  </si>
  <si>
    <t xml:space="preserve">"X-655"  (Šachta_a+Šachta_b)*2*(222,90-219,57+Tl_lože_štěrk+Tl_lože_beton+Tl_beton_sedlo+0,3)</t>
  </si>
  <si>
    <t xml:space="preserve">"X-656"  (Šachta_a+Šachta_b)*2*(223,08-219,78+Tl_lože_štěrk+Tl_lože_beton+Tl_beton_sedlo+0,3)</t>
  </si>
  <si>
    <t xml:space="preserve">"X-657"  (Šachta_a+Šachta_b)*2*(224,65-221,43+Tl_lože_štěrk+Tl_lože_beton+Tl_beton_sedlo+0,3)</t>
  </si>
  <si>
    <t xml:space="preserve">"X-658"  (Šachta_a+Šachta_b)*2*(225,10-221,89+Tl_lože_štěrk+Tl_lože_beton+Tl_beton_sedlo+0,3)</t>
  </si>
  <si>
    <t xml:space="preserve">"UV7"  (Šachta_a+Šachta_b)*2*(224,65-221,15+Tl_lože_štěrk+Tl_lože_beton+Tl_beton_sedlo+0,3)</t>
  </si>
  <si>
    <t xml:space="preserve">"X-659"  (Šachta_a+Šachta_b)*2*(227,61-224,48+Tl_lože_štěrk+Tl_lože_beton+Tl_beton_sedlo+0,3)</t>
  </si>
  <si>
    <t xml:space="preserve">"X-660"  (Šachta_a+Šachta_b)*2*(227,60-224,51+Tl_lože_štěrk+Tl_lože_beton+Tl_beton_sedlo+0,3)</t>
  </si>
  <si>
    <t xml:space="preserve">"X-661"  (Šachta_a+Šachta_b)*2*(229,97-226,80+Tl_lože_štěrk+Tl_lože_beton+Tl_beton_sedlo+0,3)</t>
  </si>
  <si>
    <t xml:space="preserve">"X-662"  (Šachta_a+Šachta_b)*2*(230,55-227,31+Tl_lože_štěrk+Tl_lože_beton+Tl_beton_sedlo+0,3)</t>
  </si>
  <si>
    <t xml:space="preserve">"X-663"  (Šachta_a+Šachta_b)*2*(231,60-228,34+Tl_lože_štěrk+Tl_lože_beton+Tl_beton_sedlo+0,3)</t>
  </si>
  <si>
    <t xml:space="preserve">"X-664"  (Šachta_a+Šachta_b)*2*(233,52-230,39+Tl_lože_štěrk+Tl_lože_beton+Tl_beton_sedlo+0,3)</t>
  </si>
  <si>
    <t xml:space="preserve">"UV8"  (Šachta_a+Šachta_b)*2*(233,70-230,43+Tl_lože_štěrk+Tl_lože_beton+Tl_beton_sedlo+0,3)</t>
  </si>
  <si>
    <t xml:space="preserve">"X-665"  (Šachta_a+Šachta_b)*2*(233,50-230,01+Tl_lože_štěrk+Tl_lože_beton+Tl_beton_sedlo+0,3)</t>
  </si>
  <si>
    <t>"X-666" (Šachta_a+Šachta_b)*2*(233,70-230,19+Tl_lože_štěrk+Tl_lože_beton+Tl_beton_sedlo+0,3)</t>
  </si>
  <si>
    <t xml:space="preserve">"X-667"   (Šachta_a+Šachta_b)*2*(234,70-231,17+Tl_lože_štěrk+Tl_lože_beton+Tl_beton_sedlo+0,3)</t>
  </si>
  <si>
    <t xml:space="preserve">"X-668"  (Šachta_a+Šachta_b)*2*(235,81-232,34+Tl_lože_štěrk+Tl_lože_beton+Tl_beton_sedlo+0,3)</t>
  </si>
  <si>
    <t xml:space="preserve">"X-669"  (Šachta_a+Šachta_b)*2*(235,50-232,05+Tl_lože_štěrk+Tl_lože_beton+Tl_beton_sedlo+0,3)</t>
  </si>
  <si>
    <t>"Předpoklad 20% pažnic bude ponecháno v zemi" Pažení_union*0,20</t>
  </si>
  <si>
    <t>"Předpoklad 80% pažnic bude demontováno" Pažení_union*0,80</t>
  </si>
  <si>
    <t>154065423</t>
  </si>
  <si>
    <t xml:space="preserve">Pažení výrubu svislé šachty  v hornině suché ocelovými pažnicemi hmotnosti od 35 do 55 kg/m2 s ponecháním pažnic ve výrubu</t>
  </si>
  <si>
    <t>1582048431</t>
  </si>
  <si>
    <t>154065521</t>
  </si>
  <si>
    <t xml:space="preserve">Odpažení výrubu šachty pažené  v hornině suché ocelovými pažnicemi</t>
  </si>
  <si>
    <t>-113301163</t>
  </si>
  <si>
    <t>154067141</t>
  </si>
  <si>
    <t xml:space="preserve">Typová konstrukce výstroje šachet trvale zabudovaných  z úplných ocelových rámů z typových oblouků poddajných úplných a profilové oceli K 11 500.0, včetně spojovacích prvků montáž včetně dodání materiálu, v hornině suché</t>
  </si>
  <si>
    <t>1879751420</t>
  </si>
  <si>
    <t>"Výpočet hmotnost 1 rámu z výztuže K21"</t>
  </si>
  <si>
    <t xml:space="preserve">"LB2 - K21"  4*49,0</t>
  </si>
  <si>
    <t>"L3 - K21 - 1,80m" 4*37,3</t>
  </si>
  <si>
    <t>"Spojky" 16*2,80</t>
  </si>
  <si>
    <t>"X-633-zaslep" (214,86-211,48+Tl_lože_štěrk+Tl_lože_beton+Tl_beton_sedlo)</t>
  </si>
  <si>
    <t>"X-633" (214,86-211,48+Tl_lože_štěrk+Tl_lože_beton+Tl_beton_sedlo)</t>
  </si>
  <si>
    <t>"UV-5"(215,05-211,68+Tl_lože_štěrk+Tl_lože_beton+Tl_beton_sedlo)</t>
  </si>
  <si>
    <t>"X-632"(215,13-211,65+Tl_lože_štěrk+Tl_lože_beton+Tl_beton_sedlo)</t>
  </si>
  <si>
    <t>"X-635"(216,47-213,37+Tl_lože_štěrk+Tl_lože_beton+Tl_beton_sedlo)</t>
  </si>
  <si>
    <t>"X-639 "(219,22-216,35+Tl_lože_štěrk+Tl_lože_beton+Tl_beton_sedlo)</t>
  </si>
  <si>
    <t>"X-640" (219,10-216,25+Tl_lože_štěrk+Tl_lože_beton+Tl_beton_sedlo)</t>
  </si>
  <si>
    <t>"X-654" (221,12-217,98+Tl_lože_štěrk+Tl_lože_beton+Tl_beton_sedlo)</t>
  </si>
  <si>
    <t>"UV 6"(221,33-218,2+Tl_lože_štěrk+Tl_lože_beton+Tl_beton_sedlo)</t>
  </si>
  <si>
    <t>"X-655" (222,90-219,57+Tl_lože_štěrk+Tl_lože_beton+Tl_beton_sedlo)</t>
  </si>
  <si>
    <t>"X-656" (223,08-219,78+Tl_lože_štěrk+Tl_lože_beton+Tl_beton_sedlo)</t>
  </si>
  <si>
    <t>"X-657" (224,65-221,43+Tl_lože_štěrk+Tl_lože_beton+Tl_beton_sedlo)</t>
  </si>
  <si>
    <t>"X-658" (225,1-221,89+Tl_lože_štěrk+Tl_lože_beton+Tl_beton_sedlo)</t>
  </si>
  <si>
    <t>"UV 7"(224,65-221,15+Tl_lože_štěrk+Tl_lože_beton+Tl_beton_sedlo)</t>
  </si>
  <si>
    <t>"X-659" (227,61-224,48+Tl_lože_štěrk+Tl_lože_beton+Tl_beton_sedlo)</t>
  </si>
  <si>
    <t>"X-660" (227,60-224,51+Tl_lože_štěrk+Tl_lože_beton+Tl_beton_sedlo)</t>
  </si>
  <si>
    <t>"X-661" (229,97-226,80+Tl_lože_štěrk+Tl_lože_beton+Tl_beton_sedlo)</t>
  </si>
  <si>
    <t>"X-662" (230,55-227,31+Tl_lože_štěrk+Tl_lože_beton+Tl_beton_sedlo)</t>
  </si>
  <si>
    <t>"X-663" (231,60-228,34+Tl_lože_štěrk+Tl_lože_beton+Tl_beton_sedlo)</t>
  </si>
  <si>
    <t>"X-664" (233,52-230,39+Tl_lože_štěrk+Tl_lože_beton+Tl_beton_sedlo)</t>
  </si>
  <si>
    <t>"UV 8"(223,7-220,43+Tl_lože_štěrk+Tl_lože_beton+Tl_beton_sedlo)</t>
  </si>
  <si>
    <t>"X-665" (233,50-230,01+Tl_lože_štěrk+Tl_lože_beton+Tl_beton_sedlo)</t>
  </si>
  <si>
    <t>"X-666" (233,70-230,19+Tl_lože_štěrk+Tl_lože_beton+Tl_beton_sedlo)</t>
  </si>
  <si>
    <t>"X-667" (234,70-231,17+Tl_lože_štěrk+Tl_lože_beton+Tl_beton_sedlo)</t>
  </si>
  <si>
    <t>"X-668" (235,81-232,34+Tl_lože_štěrk+Tl_lože_beton+Tl_beton_sedlo)</t>
  </si>
  <si>
    <t>"X-669"(235,50-232,05+Tl_lože_štěrk+Tl_lože_beton+Tl_beton_sedlo)</t>
  </si>
  <si>
    <t>"Rozteč rámů po 0,80m" Hloubka_šachet/0,80</t>
  </si>
  <si>
    <t>"Celkový počet rámů po zaokrouhlení je 116 kusů" 116*Hmotnost_rám</t>
  </si>
  <si>
    <t>Typová_výztuž_ponech</t>
  </si>
  <si>
    <t>"Předpoklad 20% pažení bude ponecháno v zemi" Typová_výztuž*0,20</t>
  </si>
  <si>
    <t>"Předpoklad 80% pažení bude demontováno" Typová_výztuž*0,80</t>
  </si>
  <si>
    <t>154067241</t>
  </si>
  <si>
    <t xml:space="preserve">Typová konstrukce výstroje šachet dočasně zabudovaných  z úplných ocelových rámů z typových oblouků poddajných úplných a profilové oceli K 11 500.0, včetně spojovacích prvků montáž včetně dodání materiálu, v hornině suché</t>
  </si>
  <si>
    <t>673191113</t>
  </si>
  <si>
    <t>154067242</t>
  </si>
  <si>
    <t xml:space="preserve">Typová konstrukce výstroje šachet dočasně zabudovaných  z úplných ocelových rámů z typových oblouků poddajných úplných a profilové oceli K 11 500.0, včetně spojovacích prvků demontáž v hornině suché</t>
  </si>
  <si>
    <t>919784344</t>
  </si>
  <si>
    <t>154067341</t>
  </si>
  <si>
    <t xml:space="preserve">Netypová výstroj šachet  z úplných ocelových rámů včetně spojovacích prvků výztuže montáž včetně dodání materiálu, v hornině suché</t>
  </si>
  <si>
    <t>-560956658</t>
  </si>
  <si>
    <t xml:space="preserve">Poznámka k souboru cen:_x000d_
1. Dodání konstrukce a spojovacího materiálu se oceňuje ve specifikaci. Ztratné se stanoví ve výši 1 %. 2. Ceny platí pro montáž rámů i jednotlivých konstrukčních prvků nosné i pomocné konstrukce. </t>
  </si>
  <si>
    <t>"Ohlubňový rám z I220 - hmotnost 31,10kg/m - 26 šachet" (3,80+1,70)*2*31,10*26</t>
  </si>
  <si>
    <t>"Trubka 108x4mm - hmotnost 10,30kg/m - 8 závěsů na 1 rám" Hloubka_šachet*8*10,30</t>
  </si>
  <si>
    <t>"Závitová tyč" Hloubka_šachet*8*5,50</t>
  </si>
  <si>
    <t>"Předpoklad 20% výztuže bude ponecháno v zemi" Netypová_výztuž*0,20</t>
  </si>
  <si>
    <t>"Předpoklad 80% výztuže bude demontováno" Netypová_výztuž*0,80</t>
  </si>
  <si>
    <t>130107287R</t>
  </si>
  <si>
    <t>ocel z válcovaného profilu I 220</t>
  </si>
  <si>
    <t>-1249456884</t>
  </si>
  <si>
    <t>"Ohlubňový rám z I220 - hmotnost 31,10kg/m - 26 šachet" (3,80+1,70)*2*31,10*26/1000</t>
  </si>
  <si>
    <t>130107355R</t>
  </si>
  <si>
    <t>ocelové trubkové rozpinki 108x4mm</t>
  </si>
  <si>
    <t>-444153423</t>
  </si>
  <si>
    <t>"Závěsy tr. 108x4mm - hmotnost 10,30kg/m - 8 závěsů na 1 rám" Hloubka_šachet*8*10,30/1000</t>
  </si>
  <si>
    <t>130107356R</t>
  </si>
  <si>
    <t>závitová tyč pro zpevnění konstrukce</t>
  </si>
  <si>
    <t>-1995593122</t>
  </si>
  <si>
    <t>"Závitová tyč"Hloubka_šachet *8*5,50/1000</t>
  </si>
  <si>
    <t>154067342</t>
  </si>
  <si>
    <t xml:space="preserve">Netypová výstroj šachet  z úplných ocelových rámů včetně spojovacích prvků výztuže demontáž v hornině suché</t>
  </si>
  <si>
    <t>-1370369032</t>
  </si>
  <si>
    <t>154067342R</t>
  </si>
  <si>
    <t>-43632329</t>
  </si>
  <si>
    <t>161101102</t>
  </si>
  <si>
    <t xml:space="preserve">Svislé přemístění výkopku  bez naložení do dopravní nádoby avšak s vyprázdněním dopravní nádoby na hromadu nebo do dopravního prostředku z horniny tř. 1 až 4, při hloubce výkopu přes 2,5 do 4 m</t>
  </si>
  <si>
    <t>344370077</t>
  </si>
  <si>
    <t>"Koeficient nakypření 1,20" (Hloubení_rýh_3_str+Hloubení_rýh_4_str)*1,20</t>
  </si>
  <si>
    <t>161101152</t>
  </si>
  <si>
    <t xml:space="preserve">Svislé přemístění výkopku  bez naložení do dopravní nádoby avšak s vyprázdněním dopravní nádoby na hromadu nebo do dopravního prostředku z horniny tř. 5 až 7, při hloubce výkopu přes 2,5 do 4 m</t>
  </si>
  <si>
    <t>-294608888</t>
  </si>
  <si>
    <t>"Koeficient nakypření 1,20" (Hloubení_rýh_5_str)*1,20</t>
  </si>
  <si>
    <t>162301101</t>
  </si>
  <si>
    <t xml:space="preserve">Vodorovné přemístění výkopku nebo sypaniny po suchu  na obvyklém dopravním prostředku, bez naložení výkopku, avšak se složením bez rozhrnutí z horniny tř. 1 až 4 na vzdálenost přes 50 do 500 m</t>
  </si>
  <si>
    <t>1423215129</t>
  </si>
  <si>
    <t>"Staveništní přesun zásypového materiálu" Zásyp+Zásyp_vpusti</t>
  </si>
  <si>
    <t>-1717406157</t>
  </si>
  <si>
    <t>Vodorovné přemístní výkopku na mezideponii - koeficient nakypření 1,20</t>
  </si>
  <si>
    <t>(Hloubení_rýh_3_str+Hloubení_rýh_4_str+Hloubení_rýh_3_ruč+Hloubení_rýh_4_ruč+Ražení_šachet+Hloubení_šachet_3_ru+Hloubení_šachet_4_ru)*1,20</t>
  </si>
  <si>
    <t>162601152</t>
  </si>
  <si>
    <t xml:space="preserve">Vodorovné přemístění výkopku nebo sypaniny po suchu  na obvyklém dopravním prostředku, bez naložení výkopku, avšak se složením bez rozhrnutí z horniny tř. 5 až 7 na vzdálenost přes 4 000 do 5 000 m</t>
  </si>
  <si>
    <t>812927365</t>
  </si>
  <si>
    <t>(Hloubení_rýh_5_str+Hloubení_rýh_5_ruč+Hloubení_šachet_5_ru)*1,20</t>
  </si>
  <si>
    <t>972713387</t>
  </si>
  <si>
    <t>"Odvoz výkopku kapacitními vozy na skládku ve vzdálenosti 20km z meziskládky" Skládka_1_4</t>
  </si>
  <si>
    <t>-1779144770</t>
  </si>
  <si>
    <t>162701155</t>
  </si>
  <si>
    <t xml:space="preserve">Vodorovné přemístění výkopku nebo sypaniny po suchu  na obvyklém dopravním prostředku, bez naložení výkopku, avšak se složením bez rozhrnutí z horniny tř. 5 až 7 na vzdálenost přes 9 000 do 10 000 m</t>
  </si>
  <si>
    <t>965508829</t>
  </si>
  <si>
    <t>"Odvoz výkopku kapacitními vozy na skládku ve vzdálenosti 20km z meziskládky" Skládka_5_7</t>
  </si>
  <si>
    <t>162701159</t>
  </si>
  <si>
    <t xml:space="preserve">Vodorovné přemístění výkopku nebo sypaniny po suchu  na obvyklém dopravním prostředku, bez naložení výkopku, avšak se složením bez rozhrnutí z horniny tř. 5 až 7 na vzdálenost Příplatek k ceně za každých dalších i započatých 1 000 m</t>
  </si>
  <si>
    <t>554455621</t>
  </si>
  <si>
    <t>"Skládka ve vzdálenosti 25km od mezideponie" Skládka_5_7*15</t>
  </si>
  <si>
    <t>-2024412813</t>
  </si>
  <si>
    <t>167101152</t>
  </si>
  <si>
    <t xml:space="preserve">Nakládání, skládání a překládání neulehlého výkopku nebo sypaniny  nakládání, množství přes 100 m3, z hornin tř. 5 až 7</t>
  </si>
  <si>
    <t>-306845762</t>
  </si>
  <si>
    <t>-1487913958</t>
  </si>
  <si>
    <t>"Uložení výkopku na mezideponii" Skládka_1_4+Skládka_5_7</t>
  </si>
  <si>
    <t>"Uložení vykopku na skládku" Skládka_1_4+Skládka_5_7</t>
  </si>
  <si>
    <t>-112833010</t>
  </si>
  <si>
    <t>Skládka_1_4*1,85</t>
  </si>
  <si>
    <t>Skládka_5_7*1,85</t>
  </si>
  <si>
    <t>174101101</t>
  </si>
  <si>
    <t xml:space="preserve">Zásyp sypaninou z jakékoliv horniny  s uložením výkopku ve vrstvách se zhutněním jam, šachet, rýh nebo kolem objektů v těchto vykopávkách</t>
  </si>
  <si>
    <t>-1261819934</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</si>
  <si>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</si>
  <si>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-Lože</t>
  </si>
  <si>
    <t>-Podkladní_deska</t>
  </si>
  <si>
    <t>-Sedlové_lože</t>
  </si>
  <si>
    <t>-Obetonování</t>
  </si>
  <si>
    <t>"Potrubí DN200" -3,14*0,100*0,100*Délka_potrubí</t>
  </si>
  <si>
    <t>"Obetonování stok při odpojování stávajících přípojek" -Šachta_a*Šachta_b*0,30*16</t>
  </si>
  <si>
    <t>"Zásyp výkopů po odstranění těles uličních vpustí" 0,75*0,75*1,30*25</t>
  </si>
  <si>
    <t>Zásyp+Zásyp_vpusti</t>
  </si>
  <si>
    <t>58344171</t>
  </si>
  <si>
    <t>štěrkodrť frakce 0/32</t>
  </si>
  <si>
    <t>66561155</t>
  </si>
  <si>
    <t>(Zásyp+Zásyp_vpusti)*2,01</t>
  </si>
  <si>
    <t>176101113R</t>
  </si>
  <si>
    <t>Výplň potrubí popílkobetonem</t>
  </si>
  <si>
    <t>-440994230</t>
  </si>
  <si>
    <t>"Rušené potrubí DN 200" 3,14*0,100*0,100*97</t>
  </si>
  <si>
    <t>-663755667</t>
  </si>
  <si>
    <t>Délka_přípojek*(Šířka_rýha+Rozšíření_rýhy)</t>
  </si>
  <si>
    <t>"Po odstraněných uličních vpustích" 0,70*0,70*25</t>
  </si>
  <si>
    <t>Šachta_a*Šachta_b*26</t>
  </si>
  <si>
    <t>"Rozšíření výkopů v místě kdy je výkop nové přípojky v blízkosti rušené vpusti" 16,39+30,00</t>
  </si>
  <si>
    <t>216905111</t>
  </si>
  <si>
    <t xml:space="preserve">Očištění lícních ploch šachet  jakéhokoli stupně ražnosti</t>
  </si>
  <si>
    <t>-1417175948</t>
  </si>
  <si>
    <t>216906111</t>
  </si>
  <si>
    <t xml:space="preserve">Očištění nezapaženého dna šachet  jakéhokoli stupně ražnosti</t>
  </si>
  <si>
    <t>1030645389</t>
  </si>
  <si>
    <t>451573111</t>
  </si>
  <si>
    <t>Lože pod potrubí, stoky a drobné objekty v otevřeném výkopu z písku a štěrkopísku do 63 mm</t>
  </si>
  <si>
    <t>-871336323</t>
  </si>
  <si>
    <t xml:space="preserve">Poznámka k souboru cen:_x000d_
1. Ceny -1111 a -1192 lze použít i pro zřízení sběrných vrstev nad drenážními trubkami. 2. V cenách -5111 a -1192 jsou započteny i náklady na prohození výkopku získaného při zemních pracích. </t>
  </si>
  <si>
    <t>Délka_přípojek*1,2*0,100</t>
  </si>
  <si>
    <t>452111131</t>
  </si>
  <si>
    <t>Osazení betonových dílců pražců pod potrubí v otevřeném výkopu, průřezové plochy přes 50000 do 75000 mm2</t>
  </si>
  <si>
    <t>-1455902137</t>
  </si>
  <si>
    <t xml:space="preserve">Poznámka k souboru cen:_x000d_
1. V cenách nejsou započteny náklady na dodávku betonových výrobků; tyto se oceňují ve specifikaci. </t>
  </si>
  <si>
    <t>"115,3/2,5" 47</t>
  </si>
  <si>
    <t>542085337R</t>
  </si>
  <si>
    <t>podkladní pražec betonový pro trouby DN 200</t>
  </si>
  <si>
    <t>245484740</t>
  </si>
  <si>
    <t>452311131</t>
  </si>
  <si>
    <t>Podkladní a zajišťovací konstrukce z betonu prostého v otevřeném výkopu desky pod potrubí, stoky a drobné objekty z betonu tř. C 12/15</t>
  </si>
  <si>
    <t>1202190686</t>
  </si>
  <si>
    <t xml:space="preserve">Poznámka k souboru cen:_x000d_
1. Ceny -1121 až -1181 a -1192 lze použít i pro ochrannou vrstvu pod železobetonové konstrukce. 2. Ceny -2121 až -2181 a -2192 jsou určeny pro jakékoliv úkosy sedel. </t>
  </si>
  <si>
    <t>452312141</t>
  </si>
  <si>
    <t>Podkladní a zajišťovací konstrukce z betonu prostého v otevřeném výkopu sedlové lože pod potrubí z betonu tř. C 16/20</t>
  </si>
  <si>
    <t>531053522</t>
  </si>
  <si>
    <t xml:space="preserve">Poznámka k souboru cen:_x000d_
1. Ceny -1121 až -1191 a -1192 lze použít i pro ochrannou vrstvu pod železobetonové konstrukce. 2. Ceny -2121 až -2191 a -2192 jsou určeny pro jakékoliv úkosy sedel. </t>
  </si>
  <si>
    <t>452351101</t>
  </si>
  <si>
    <t>Bednění podkladních a zajišťovacích konstrukcí v otevřeném výkopu desek nebo sedlových loží pod potrubí, stoky a drobné objekty</t>
  </si>
  <si>
    <t>-504687129</t>
  </si>
  <si>
    <t>Délka_přípojek*(Tl_lože_beton+Tl_beton_sedlo)*2</t>
  </si>
  <si>
    <t>Bednění_podklad</t>
  </si>
  <si>
    <t>831262191</t>
  </si>
  <si>
    <t xml:space="preserve">Montáž potrubí z trub kameninových  hrdlových s integrovaným těsněním Příplatek k cenám za práce v otevřeném výkopu ve sklonu přes 20 %, pro DN od 100 do 300</t>
  </si>
  <si>
    <t>-813500798</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</si>
  <si>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</si>
  <si>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Délka_potrubí-6,20-3,00-3,00-3,50</t>
  </si>
  <si>
    <t>831352121</t>
  </si>
  <si>
    <t xml:space="preserve">Montáž potrubí z trub kameninových  hrdlových s integrovaným těsněním v otevřeném výkopu ve sklonu do 20 % DN 200</t>
  </si>
  <si>
    <t>-1294932681</t>
  </si>
  <si>
    <t>"Délka přípojek včetně spádových stupňů" 115,30+22,20</t>
  </si>
  <si>
    <t>59710703R</t>
  </si>
  <si>
    <t>trouba kameninová glazovaná pouze uvnitř DN 200mm L2,50m spojovací systém F,C Třida 160</t>
  </si>
  <si>
    <t>-944182559</t>
  </si>
  <si>
    <t>"Ztratné 1,5%" Délka_potrubí*1,015</t>
  </si>
  <si>
    <t>831362193</t>
  </si>
  <si>
    <t xml:space="preserve">Montáž potrubí z trub kameninových  hrdlových s integrovaným těsněním Příplatek k cenám za napojení dvou dříků trub o stejném průměru (max. rozdíl 12 mm) pomocí převlečné manžety (manžeta zahrnuta v ceně) DN 250</t>
  </si>
  <si>
    <t>-568632184</t>
  </si>
  <si>
    <t>2*2</t>
  </si>
  <si>
    <t>831372193</t>
  </si>
  <si>
    <t xml:space="preserve">Montáž potrubí z trub kameninových  hrdlových s integrovaným těsněním Příplatek k cenám za napojení dvou dříků trub o stejném průměru (max. rozdíl 12 mm) pomocí převlečné manžety (manžeta zahrnuta v ceně) DN 300</t>
  </si>
  <si>
    <t>-1333215111</t>
  </si>
  <si>
    <t>837352221</t>
  </si>
  <si>
    <t xml:space="preserve">Montáž kameninových tvarovek na potrubí z trub kameninových  v otevřeném výkopu s integrovaným těsněním jednoosých DN 200</t>
  </si>
  <si>
    <t>-267294501</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</si>
  <si>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</si>
  <si>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"20x přípojka se spádovým stupněm" 20*5</t>
  </si>
  <si>
    <t>"9x přípojka bez spádového stupně" 9*2</t>
  </si>
  <si>
    <t>59710946</t>
  </si>
  <si>
    <t>koleno kameninové glazované DN 200 15° spojovací systém F tř. 160</t>
  </si>
  <si>
    <t>2137020364</t>
  </si>
  <si>
    <t>57,1428571428571*1,015 'Přepočtené koeficientem množství</t>
  </si>
  <si>
    <t>59710966</t>
  </si>
  <si>
    <t>koleno kameninové glazované DN 200 30° spojovací systém F tř. 160</t>
  </si>
  <si>
    <t>1674650329</t>
  </si>
  <si>
    <t>19,7044334975369*1,015 'Přepočtené koeficientem množství</t>
  </si>
  <si>
    <t>59710986</t>
  </si>
  <si>
    <t>koleno kameninové glazované DN 200 45° spojovací systém F tř. 160</t>
  </si>
  <si>
    <t>1896647505</t>
  </si>
  <si>
    <t>39,4088669950739*1,015 'Přepočtené koeficientem množství</t>
  </si>
  <si>
    <t>837365121</t>
  </si>
  <si>
    <t xml:space="preserve">Výsek a montáž kameninové odbočné tvarovky na kameninovém potrubí  DN 250</t>
  </si>
  <si>
    <t>1168222793</t>
  </si>
  <si>
    <t xml:space="preserve">Poznámka k souboru cen:_x000d_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</si>
  <si>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59711562</t>
  </si>
  <si>
    <t>odbočka kameninová glazovaná jednoduchá šikmá DN 250/200 polyuretanové/pryžové těsnění (spojovací systém C/F)L 600mm třída pevnosti 160/160</t>
  </si>
  <si>
    <t>1299731155</t>
  </si>
  <si>
    <t>1,97044334975369*1,015 'Přepočtené koeficientem množství</t>
  </si>
  <si>
    <t>837375121</t>
  </si>
  <si>
    <t xml:space="preserve">Výsek a montáž kameninové odbočné tvarovky na kameninovém potrubí  DN 300</t>
  </si>
  <si>
    <t>617915162</t>
  </si>
  <si>
    <t>59711573</t>
  </si>
  <si>
    <t>odbočka kameninová glazovaná jednoduchá šikmá DN 300/200 polyuretanové/pryžové těsnění (spojovací systém C/F)L 500mm třída pevnosti 160/200</t>
  </si>
  <si>
    <t>-384995585</t>
  </si>
  <si>
    <t>0,985221674876847*1,015 'Přepočtené koeficientem množství</t>
  </si>
  <si>
    <t>839674241R</t>
  </si>
  <si>
    <t>Zazdění prostupů na rušených uličních vpustech</t>
  </si>
  <si>
    <t>1077181087</t>
  </si>
  <si>
    <t>"Přípojky" 3</t>
  </si>
  <si>
    <t>848024201R</t>
  </si>
  <si>
    <t>Napojení přípojek na stávající stoku navrtáním</t>
  </si>
  <si>
    <t>1995406544</t>
  </si>
  <si>
    <t>Poznámka k položce:_x000d_
Včetně dodání materiálu.</t>
  </si>
  <si>
    <t>"Přípojky" 29-3</t>
  </si>
  <si>
    <t>892352121</t>
  </si>
  <si>
    <t>Tlakové zkoušky vzduchem těsnícími vaky ucpávkovými DN 200</t>
  </si>
  <si>
    <t>úsek</t>
  </si>
  <si>
    <t>-1022290671</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</si>
  <si>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</si>
  <si>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"Přípojky UV" 25+4</t>
  </si>
  <si>
    <t>895941111</t>
  </si>
  <si>
    <t xml:space="preserve">Zřízení vpusti kanalizační  uliční z betonových dílců typ UV-50 normální</t>
  </si>
  <si>
    <t>-58707634</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</si>
  <si>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</si>
  <si>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"Přípojky UV" 24+5</t>
  </si>
  <si>
    <t>59223357R</t>
  </si>
  <si>
    <t>dno betonové TBV-Q 450/380/1d kamenina</t>
  </si>
  <si>
    <t>-158227707</t>
  </si>
  <si>
    <t>59223358R</t>
  </si>
  <si>
    <t>středová skruž betonová TBV-Q 450/295/6a</t>
  </si>
  <si>
    <t>-1791726423</t>
  </si>
  <si>
    <t>59223359.CB</t>
  </si>
  <si>
    <t>horní skruž betonová TBV-Q 450/295/5b</t>
  </si>
  <si>
    <t>1414215975</t>
  </si>
  <si>
    <t>59223360.CB</t>
  </si>
  <si>
    <t>vyrovnávací prstenec betonový TBV-Q 390/60/10a</t>
  </si>
  <si>
    <t>-1889149671</t>
  </si>
  <si>
    <t>59223361.CB</t>
  </si>
  <si>
    <t>prstenec betonový pro uchycení koše TBV 450-500/170 Praha</t>
  </si>
  <si>
    <t>-983893056</t>
  </si>
  <si>
    <t>59223362.CB</t>
  </si>
  <si>
    <t>roznášecí betonová skruž TBV 620/290 Praha</t>
  </si>
  <si>
    <t>382433832</t>
  </si>
  <si>
    <t>59223363.CB</t>
  </si>
  <si>
    <t>kalový koš DIN 4052, tvar A4 výšky 600mm</t>
  </si>
  <si>
    <t>1185515033</t>
  </si>
  <si>
    <t>59223401R</t>
  </si>
  <si>
    <t>rám zabetonovaný DIN 19583-9 530/406 mm historický</t>
  </si>
  <si>
    <t>-941296230</t>
  </si>
  <si>
    <t>899202211</t>
  </si>
  <si>
    <t>Demontáž mříží litinových včetně rámů, hmotnosti jednotlivě přes 50 do 100 Kg</t>
  </si>
  <si>
    <t>-1919735644</t>
  </si>
  <si>
    <t>899203112</t>
  </si>
  <si>
    <t>Osazení mříží litinových včetně rámů a košů na bahno pro třídu zatížení B125, C250</t>
  </si>
  <si>
    <t>1065689253</t>
  </si>
  <si>
    <t xml:space="preserve">Poznámka k souboru cen:_x000d_
1. V cenách nejsou započteny náklady na dodání mříží, rámů a košů na bahno; tyto náklady se oceňují ve specifikaci. </t>
  </si>
  <si>
    <t>59223402R</t>
  </si>
  <si>
    <t>mříž M1 D400 DIN 19583-13 470/560mm historická</t>
  </si>
  <si>
    <t>1527866169</t>
  </si>
  <si>
    <t>899623151</t>
  </si>
  <si>
    <t>Obetonování potrubí nebo zdiva stok betonem prostým v otevřeném výkopu, beton tř. C 16/20</t>
  </si>
  <si>
    <t>-452352471</t>
  </si>
  <si>
    <t xml:space="preserve">Poznámka k souboru cen:_x000d_
1. Obetonování zdiva stok ve štole se oceňuje cenami souboru cen 359 31-02 Výplň za rubem cihelného zdiva stok části A 03 tohoto katalogu. </t>
  </si>
  <si>
    <t>Délka_potrubí*1,2*(0,200+0,300)-3,14*0,100*0,100*Délka_potrubí</t>
  </si>
  <si>
    <t>"Obetonování stok při odpojování stávajících přípojek" Šachta_a*Šachta_b*0,30*16</t>
  </si>
  <si>
    <t>"Obetonování ohlubňového rámu" (3,80+1,70)*2*26*0,30*0,30</t>
  </si>
  <si>
    <t>Obetonování+Obetonování_OR</t>
  </si>
  <si>
    <t>899643111</t>
  </si>
  <si>
    <t>Bednění pro obetonování potrubí v otevřeném výkopu</t>
  </si>
  <si>
    <t>-1653675304</t>
  </si>
  <si>
    <t>Délka_potrubí*(0,200+0,300)*2</t>
  </si>
  <si>
    <t>Bednění_obetonování</t>
  </si>
  <si>
    <t>961044111</t>
  </si>
  <si>
    <t xml:space="preserve">Bourání základů z betonu  prostého</t>
  </si>
  <si>
    <t>-676964663</t>
  </si>
  <si>
    <t>-1550888519</t>
  </si>
  <si>
    <t>"Suť beton" 51,48</t>
  </si>
  <si>
    <t>936483116</t>
  </si>
  <si>
    <t>"Skládka ve vzdálenosti 25km" Suť_celkem*24</t>
  </si>
  <si>
    <t>1269797173</t>
  </si>
  <si>
    <t>"Nakládání suti na staveništi" Suť_celkem</t>
  </si>
  <si>
    <t>"Nakládání suti na mezideponii" Suť_celkem</t>
  </si>
  <si>
    <t>759434370</t>
  </si>
  <si>
    <t>998275101</t>
  </si>
  <si>
    <t>Přesun hmot pro trubní vedení hloubené z trub kameninových pro kanalizace v otevřeném výkopu dopravní vzdálenost do 15 m</t>
  </si>
  <si>
    <t>-1061527796</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</si>
  <si>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</si>
  <si>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998275124</t>
  </si>
  <si>
    <t>Přesun hmot pro trubní vedení hloubené z trub kameninových Příplatek k cenám za zvětšený přesun přes vymezenou největší dopravní vzdálenost do 500 m</t>
  </si>
  <si>
    <t>-1641136476</t>
  </si>
  <si>
    <t>PSV</t>
  </si>
  <si>
    <t>Práce a dodávky PSV</t>
  </si>
  <si>
    <t>767</t>
  </si>
  <si>
    <t>Konstrukce zámečnické</t>
  </si>
  <si>
    <t>767161123</t>
  </si>
  <si>
    <t xml:space="preserve">Montáž zábradlí rovného  z trubek nebo tenkostěnných profilů na ocelovou konstrukci, hmotnosti 1 m zábradlí do 20 kg</t>
  </si>
  <si>
    <t>617138782</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</si>
  <si>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</si>
  <si>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(Šachta_a+Šachta_b)*2*26</t>
  </si>
  <si>
    <t>55283974R</t>
  </si>
  <si>
    <t>zábradlí ocelové ochranné výšky 1,10m</t>
  </si>
  <si>
    <t>-1466074132</t>
  </si>
  <si>
    <t>767161813</t>
  </si>
  <si>
    <t>Demontáž zábradlí rovného nerozebíratelný spoj hmotnosti 1 m zábradlí do 20 kg</t>
  </si>
  <si>
    <t>-1968639974</t>
  </si>
  <si>
    <t>767995113</t>
  </si>
  <si>
    <t xml:space="preserve">Montáž ostatních atypických zámečnických konstrukcí  hmotnosti přes 10 do 20 kg</t>
  </si>
  <si>
    <t>-372742224</t>
  </si>
  <si>
    <t xml:space="preserve">Poznámka k souboru cen:_x000d_
1. Určení cen se řídí hmotností jednotlivě montovaného dílu konstrukce. </t>
  </si>
  <si>
    <t>"žebřík včetně lezního oddělení"</t>
  </si>
  <si>
    <t>"X-633+X633 zaslep." ((214,86-211,48+Tl_lože_štěrk+Tl_lože_beton+Tl_beton_sedlo)+1,10)*16,6*2</t>
  </si>
  <si>
    <t>"UV 5" ((215,05-211,68+Tl_lože_štěrk+Tl_lože_beton+Tl_beton_sedlo)+1,10)*16,6</t>
  </si>
  <si>
    <t>"X-632" ((215,13-211,65+Tl_lože_štěrk+Tl_lože_beton+Tl_beton_sedlo)+1,10)*16,6</t>
  </si>
  <si>
    <t>"X-635" ((216,47-213,37+Tl_lože_štěrk+Tl_lože_beton+Tl_beton_sedlo)+1,10)*16,6</t>
  </si>
  <si>
    <t>"X-639" ((219,22-216,35+Tl_lože_štěrk+Tl_lože_beton+Tl_beton_sedlo)+1,10)*16,6</t>
  </si>
  <si>
    <t>"X-640" ((219,11-216,25+Tl_lože_štěrk+Tl_lože_beton+Tl_beton_sedlo)+1,10)*16,6</t>
  </si>
  <si>
    <t>"X-654" ((221,12-217,98+Tl_lože_štěrk+Tl_lože_beton+Tl_beton_sedlo)+1,10)*16,6</t>
  </si>
  <si>
    <t>"UV 6" ((221,33-218,2+Tl_lože_štěrk+Tl_lože_beton+Tl_beton_sedlo)+1,10)*16,6</t>
  </si>
  <si>
    <t>"X-655" ((222,52-219,24+Tl_lože_štěrk+Tl_lože_beton+Tl_beton_sedlo)+1,10)*16,6</t>
  </si>
  <si>
    <t>"X-656" ((223,08-219,78+Tl_lože_štěrk+Tl_lože_beton+Tl_beton_sedlo)+1,10)*16,6</t>
  </si>
  <si>
    <t>"X-657" ((224,65-221,43+Tl_lože_štěrk+Tl_lože_beton+Tl_beton_sedlo)+1,10)*16,6</t>
  </si>
  <si>
    <t>"X-658" ((225,1-221,35+Tl_lože_štěrk+Tl_lože_beton+Tl_beton_sedlo)+1,10)*16,6</t>
  </si>
  <si>
    <t>"UV 7" ((224,65-221,15+Tl_lože_štěrk+Tl_lože_beton+Tl_beton_sedlo)+1,10)*16,6</t>
  </si>
  <si>
    <t>"X-659" ((227,50-224,35+Tl_lože_štěrk+Tl_lože_beton+Tl_beton_sedlo)+1,10)*16,6</t>
  </si>
  <si>
    <t>"X-660" ((227,60-224,51+Tl_lože_štěrk+Tl_lože_beton+Tl_beton_sedlo)+1,10)*16,6</t>
  </si>
  <si>
    <t>"X-661" ((229,97-226,80+Tl_lože_štěrk+Tl_lože_beton+Tl_beton_sedlo)+1,10)*16,6</t>
  </si>
  <si>
    <t>"X-662" ((230,55-227,31+Tl_lože_štěrk+Tl_lože_beton+Tl_beton_sedlo)+1,10)*16,6</t>
  </si>
  <si>
    <t>"X-663" ((231,60-228,32+Tl_lože_štěrk+Tl_lože_beton+Tl_beton_sedlo)+1,10)*16,6</t>
  </si>
  <si>
    <t>"X-664" ((233,52-230,39+Tl_lože_štěrk+Tl_lože_beton+Tl_beton_sedlo)+1,10)*16,6</t>
  </si>
  <si>
    <t>"UV 8" ((233,7-230,43+Tl_lože_štěrk+Tl_lože_beton+Tl_beton_sedlo)+1,10)*16,6</t>
  </si>
  <si>
    <t>"X-665" ((233,49-230,01+Tl_lože_štěrk+Tl_lože_beton+Tl_beton_sedlo)+1,10)*16,6</t>
  </si>
  <si>
    <t>"X-666" ((233,70-230,19+Tl_lože_štěrk+Tl_lože_beton+Tl_beton_sedlo)+1,10)*16,6</t>
  </si>
  <si>
    <t>"X-667" ((234,69-231,17+Tl_lože_štěrk+Tl_lože_beton+Tl_beton_sedlo)+1,10)*16,6</t>
  </si>
  <si>
    <t>"X-668" ((235,81-232,34+Tl_lože_štěrk+Tl_lože_beton+Tl_beton_sedlo)+1,10)*16,6</t>
  </si>
  <si>
    <t>"X-669" ((235,52-232,05+Tl_lože_štěrk+Tl_lože_beton+Tl_beton_sedlo)+1,10)*16,6</t>
  </si>
  <si>
    <t>592748324R</t>
  </si>
  <si>
    <t>žebřík do šachty včetně ochranného koše</t>
  </si>
  <si>
    <t>2078096066</t>
  </si>
  <si>
    <t>"X-633+X633 zaslep." ((214,86-211,48+Tl_lože_štěrk+Tl_lože_beton+Tl_beton_sedlo)+1,10)*2</t>
  </si>
  <si>
    <t>"UV 5" ((215,05-211,68+Tl_lože_štěrk+Tl_lože_beton+Tl_beton_sedlo)+1,10)</t>
  </si>
  <si>
    <t>"X-632" ((215,13-211,65+Tl_lože_štěrk+Tl_lože_beton+Tl_beton_sedlo)+1,10)</t>
  </si>
  <si>
    <t>"X-635" ((216,47-213,37+Tl_lože_štěrk+Tl_lože_beton+Tl_beton_sedlo)+1,10)</t>
  </si>
  <si>
    <t>"X-639" ((219,22-216,35+Tl_lože_štěrk+Tl_lože_beton+Tl_beton_sedlo)+1,10)</t>
  </si>
  <si>
    <t>"X-640" ((219,11-216,25+Tl_lože_štěrk+Tl_lože_beton+Tl_beton_sedlo)+1,10)</t>
  </si>
  <si>
    <t>"X-654" ((221,12-217,98+Tl_lože_štěrk+Tl_lože_beton+Tl_beton_sedlo)+1,10)</t>
  </si>
  <si>
    <t>"UV 6" ((221,33-218,2+Tl_lože_štěrk+Tl_lože_beton+Tl_beton_sedlo)+1,10)</t>
  </si>
  <si>
    <t>"X-655" ((222,52-219,24+Tl_lože_štěrk+Tl_lože_beton+Tl_beton_sedlo)+1,10)</t>
  </si>
  <si>
    <t>"X-656" ((223,08-219,78+Tl_lože_štěrk+Tl_lože_beton+Tl_beton_sedlo)+1,10)</t>
  </si>
  <si>
    <t>"X-657" ((224,65-221,43+Tl_lože_štěrk+Tl_lože_beton+Tl_beton_sedlo)+1,10)</t>
  </si>
  <si>
    <t>"X-658" ((225,1-221,35+Tl_lože_štěrk+Tl_lože_beton+Tl_beton_sedlo)+1,10)</t>
  </si>
  <si>
    <t>"UV 7" ((224,65-221,15+Tl_lože_štěrk+Tl_lože_beton+Tl_beton_sedlo)+1,10)</t>
  </si>
  <si>
    <t>"X-659" ((227,50-224,35+Tl_lože_štěrk+Tl_lože_beton+Tl_beton_sedlo)+1,10)</t>
  </si>
  <si>
    <t>"X-660" ((227,60-224,51+Tl_lože_štěrk+Tl_lože_beton+Tl_beton_sedlo)+1,10)</t>
  </si>
  <si>
    <t>"X-661" ((229,97-226,80+Tl_lože_štěrk+Tl_lože_beton+Tl_beton_sedlo)+1,10)</t>
  </si>
  <si>
    <t>"X-662" ((230,55-227,31+Tl_lože_štěrk+Tl_lože_beton+Tl_beton_sedlo)+1,10)</t>
  </si>
  <si>
    <t>"X-663" ((231,60-228,32+Tl_lože_štěrk+Tl_lože_beton+Tl_beton_sedlo)+1,10)</t>
  </si>
  <si>
    <t>"X-664" ((233,52-230,39+Tl_lože_štěrk+Tl_lože_beton+Tl_beton_sedlo)+1,10)</t>
  </si>
  <si>
    <t>"UV 8" ((233,7-230,43+Tl_lože_štěrk+Tl_lože_beton+Tl_beton_sedlo)+1,10)</t>
  </si>
  <si>
    <t>"X-665" ((233,49-230,01+Tl_lože_štěrk+Tl_lože_beton+Tl_beton_sedlo)+1,10)</t>
  </si>
  <si>
    <t>"X-666" ((233,70-230,19+Tl_lože_štěrk+Tl_lože_beton+Tl_beton_sedlo)+1,10)</t>
  </si>
  <si>
    <t>"X-667" ((234,69-231,17+Tl_lože_štěrk+Tl_lože_beton+Tl_beton_sedlo)+1,10)</t>
  </si>
  <si>
    <t>"X-668" ((235,81-232,34+Tl_lože_štěrk+Tl_lože_beton+Tl_beton_sedlo)+1,10)</t>
  </si>
  <si>
    <t>"X-669" ((235,52-232,05+Tl_lože_štěrk+Tl_lože_beton+Tl_beton_sedlo)+1,10)</t>
  </si>
  <si>
    <t>998767101</t>
  </si>
  <si>
    <t xml:space="preserve">Přesun hmot pro zámečnické konstrukce  stanovený z hmotnosti přesunovaného materiálu vodorovná dopravní vzdálenost do 50 m v objektech výšky do 6 m</t>
  </si>
  <si>
    <t>709461687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</si>
  <si>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</si>
  <si>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Chodník_DL_nestmel</t>
  </si>
  <si>
    <t>Chodník dlážděnný nestmelený</t>
  </si>
  <si>
    <t>Chodník_živ_nestmel</t>
  </si>
  <si>
    <t>Chodník živičný - nestmelený</t>
  </si>
  <si>
    <t>Chodník_živ_stmel</t>
  </si>
  <si>
    <t>Chodník živičný stmelený</t>
  </si>
  <si>
    <t>73,5</t>
  </si>
  <si>
    <t>Vozovka dlážděnná - kamenná dlažba - nestmelená vrstva</t>
  </si>
  <si>
    <t>Vozovka dlážděnná - kamenná dlažba - stmelená vrstva</t>
  </si>
  <si>
    <t>SO 501.3 - Provizorní vysprávky povrchů přípojek uličních vpustí</t>
  </si>
  <si>
    <t>-229070778</t>
  </si>
  <si>
    <t>"Dle Situace obnovy povrchů" 271</t>
  </si>
  <si>
    <t>564851112</t>
  </si>
  <si>
    <t xml:space="preserve">Podklad ze štěrkodrti ŠD  s rozprostřením a zhutněním, po zhutnění tl. 160 mm</t>
  </si>
  <si>
    <t>-2032897075</t>
  </si>
  <si>
    <t>Poznámka k položce:_x000d_
Cena v místě obvyklá.</t>
  </si>
  <si>
    <t>"Chodník - živičný - dle TZ - figura z SO 501.1" Chodník_živ_nestmel</t>
  </si>
  <si>
    <t>"Chodník - dlážděnný - dle TZ - figura z SO 501.1" Chodník_DL_nestmel</t>
  </si>
  <si>
    <t>564861113</t>
  </si>
  <si>
    <t xml:space="preserve">Podklad ze štěrkodrti ŠD  s rozprostřením a zhutněním, po zhutnění tl. 220 mm</t>
  </si>
  <si>
    <t>-1175009777</t>
  </si>
  <si>
    <t xml:space="preserve">"Vozovka - živičná - dle TZ - figura z SO 501.1"  Vozovka_nestmel_vrs</t>
  </si>
  <si>
    <t>"Vozovka - dlážděnná - dle TZ - figura z SO 501.1" Vozovka_DL_nestmel</t>
  </si>
  <si>
    <t>565135111R</t>
  </si>
  <si>
    <t xml:space="preserve">Asfaltový beton vrstva podkladní ACP 16+ (obalované kamenivo střednězrnné - OKS)  s rozprostřením a zhutněním v pruhu šířky do 3 m, po zhutnění tl. 50 mm</t>
  </si>
  <si>
    <t>-1529101552</t>
  </si>
  <si>
    <t>"Vozovka - živičná - dle TZ - figura viz SO 501.1" Vozovka_stmel_vrs</t>
  </si>
  <si>
    <t>-168622512</t>
  </si>
  <si>
    <t>"Vozovka - dlážděnná - dle TZ - figura z SO 501.1" Vozovka_DL_stmel</t>
  </si>
  <si>
    <t>565166111R</t>
  </si>
  <si>
    <t xml:space="preserve">Asfaltový beton vrstva podkladní ACP 22+ (obalované kamenivo hrubozrnné - OKH)  s rozprostřením a zhutněním v pruhu šířky do 3 m, po zhutnění tl. 80 mm</t>
  </si>
  <si>
    <t>-1077908704</t>
  </si>
  <si>
    <t xml:space="preserve">Poznámka k souboru cen:_x000d_
1. ČSN EN 13108-1 připouští pro ACP 22 pouze tl. 60 až 100 mm. </t>
  </si>
  <si>
    <t>567121114</t>
  </si>
  <si>
    <t>Podklad ze směsi stmelené cementem SC bez dilatačních spár, s rozprostřením a zhutněním SC C 3/4 (SC I), po zhutnění tl. 150 mm</t>
  </si>
  <si>
    <t>2035761021</t>
  </si>
  <si>
    <t>572340111</t>
  </si>
  <si>
    <t>Vyspravení krytu komunikací po překopech inženýrských sítí plochy do 15 m2 asfaltovým betonem ACO (AB), po zhutnění tl. přes 30 do 50 mm</t>
  </si>
  <si>
    <t>-818324944</t>
  </si>
  <si>
    <t xml:space="preserve">Poznámka k souboru cen:_x000d_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</si>
  <si>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"Chodník - živičný - dle TZ - figura z SO 501.1 - ACO8+" Chodník_živ_stmel</t>
  </si>
  <si>
    <t>"Vozovka - živičná - dle TZ - figura viz SO 501.1 - ACO11+" Vozovka_stmel_vrs</t>
  </si>
  <si>
    <t>141067693</t>
  </si>
  <si>
    <t>577175112R</t>
  </si>
  <si>
    <t xml:space="preserve">Asfaltový beton vrstva ložní ACL 16+ (ABH)  s rozprostřením a zhutněním z nemodifikovaného asfaltu v pruhu šířky do 3 m, po zhutnění tl. 80 mm</t>
  </si>
  <si>
    <t>-208366881</t>
  </si>
  <si>
    <t>"Chodník - živičný - dle TZ - figura z SO 501.1" Chodník_živ_stmel</t>
  </si>
  <si>
    <t>-413265393</t>
  </si>
  <si>
    <t>669503271</t>
  </si>
  <si>
    <t>1679934306</t>
  </si>
  <si>
    <t>"Chodník - dlážděnný - dle TZ - figura z SO 501.1" Chodník_DL_stmel</t>
  </si>
  <si>
    <t>58381006R</t>
  </si>
  <si>
    <t>kostka dlažební žula 4/6 šedá</t>
  </si>
  <si>
    <t>-1849070543</t>
  </si>
  <si>
    <t>-1610199821</t>
  </si>
  <si>
    <t>"Hladká deska kamenná tl. 60mm do malty" 1,00</t>
  </si>
  <si>
    <t>"Betonová reliéfní dlažba - prvky pro slepé" 1,40</t>
  </si>
  <si>
    <t>"Výměna reliéfní dlažby – dle TZ" 1,10</t>
  </si>
  <si>
    <t>583162471R.1</t>
  </si>
  <si>
    <t>1020110847</t>
  </si>
  <si>
    <t>-76061020</t>
  </si>
  <si>
    <t>-1395055236</t>
  </si>
  <si>
    <t>997947001</t>
  </si>
  <si>
    <t>1283958515</t>
  </si>
  <si>
    <t>"Obnova kamenného obrubníku – dle TZ" 77,240*0,250*0,250</t>
  </si>
  <si>
    <t>-1713797662</t>
  </si>
  <si>
    <t xml:space="preserve">"Délka řezné spáry před stavbou –  dle TZ" 635,40</t>
  </si>
  <si>
    <t>1383916346</t>
  </si>
  <si>
    <t>-1097747904</t>
  </si>
  <si>
    <t>Hloubení</t>
  </si>
  <si>
    <t>5,28</t>
  </si>
  <si>
    <t>1,5</t>
  </si>
  <si>
    <t>SO 701 - Přemístění vitríny V1896 JCDecaux</t>
  </si>
  <si>
    <t xml:space="preserve">    741 - Elektroinstalace - silnoproud</t>
  </si>
  <si>
    <t>OST - Ostatní</t>
  </si>
  <si>
    <t>131303101</t>
  </si>
  <si>
    <t xml:space="preserve">Hloubení zapažených i nezapažených jam ručním nebo pneumatickým nářadím  s urovnáním dna do předepsaného profilu a spádu v horninách tř. 4 soudržných</t>
  </si>
  <si>
    <t>-897167981</t>
  </si>
  <si>
    <t xml:space="preserve">Poznámka k souboru cen:_x000d_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</si>
  <si>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131303109</t>
  </si>
  <si>
    <t xml:space="preserve">Hloubení zapažených i nezapažených jam ručním nebo pneumatickým nářadím  s urovnáním dna do předepsaného profilu a spádu v horninách tř. 4 Příplatek k cenám za lepivost horniny tř. 4</t>
  </si>
  <si>
    <t>317478566</t>
  </si>
  <si>
    <t>5,28*0,50</t>
  </si>
  <si>
    <t>-1590082150</t>
  </si>
  <si>
    <t>"Odvoz na meziskládku" Hloubení*1,20</t>
  </si>
  <si>
    <t>-1309370717</t>
  </si>
  <si>
    <t>"Odvoz z meziskládky na skládku" Hloubení*1,20</t>
  </si>
  <si>
    <t>322081096</t>
  </si>
  <si>
    <t>"Skládka ve vzdálenosti 25km z mezideponie" Hloubení*1,20*15</t>
  </si>
  <si>
    <t>167101101</t>
  </si>
  <si>
    <t xml:space="preserve">Nakládání, skládání a překládání neulehlého výkopku nebo sypaniny  nakládání, množství do 100 m3, z hornin tř. 1 až 4</t>
  </si>
  <si>
    <t>819819827</t>
  </si>
  <si>
    <t>"Naložení výkopku na meziskládce" Hloubení*1,20</t>
  </si>
  <si>
    <t>442630901</t>
  </si>
  <si>
    <t>Hloubení*1,20</t>
  </si>
  <si>
    <t>-1550566596</t>
  </si>
  <si>
    <t>Hloubení*1,20*1,85</t>
  </si>
  <si>
    <t>-887588324</t>
  </si>
  <si>
    <t>58344197</t>
  </si>
  <si>
    <t>štěrkodrť frakce 0/63</t>
  </si>
  <si>
    <t>-585248826</t>
  </si>
  <si>
    <t>3,850*2,01</t>
  </si>
  <si>
    <t>275313811</t>
  </si>
  <si>
    <t>Základy z betonu prostého patky a bloky z betonu kamenem neprokládaného tř. C 25/30</t>
  </si>
  <si>
    <t>49177138</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</si>
  <si>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</si>
  <si>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275351121</t>
  </si>
  <si>
    <t>Bednění základů patek zřízení</t>
  </si>
  <si>
    <t>1961819534</t>
  </si>
  <si>
    <t xml:space="preserve">Poznámka k souboru cen:_x000d_
1. Ceny jsou určeny pro bednění ve volném prostranství, ve volných nebo zapažených jamách, rýhách a šachtách. 2. Kruhové nebo obloukové bednění poloměru do 1 m se oceňuje individuálně. </t>
  </si>
  <si>
    <t>275351122</t>
  </si>
  <si>
    <t>Bednění základů patek odstranění</t>
  </si>
  <si>
    <t>1197417042</t>
  </si>
  <si>
    <t>31197074R</t>
  </si>
  <si>
    <t>tyč závitová Zinek bílý DIN 975 8.8 M24x1000mm</t>
  </si>
  <si>
    <t>375114177</t>
  </si>
  <si>
    <t>-358987118</t>
  </si>
  <si>
    <t>1302812947</t>
  </si>
  <si>
    <t>1661231093</t>
  </si>
  <si>
    <t>852270743</t>
  </si>
  <si>
    <t>"Suť beton" 1,500</t>
  </si>
  <si>
    <t>"Naložení na staveništi" Suť_celkem</t>
  </si>
  <si>
    <t>-525702255</t>
  </si>
  <si>
    <t>998018001</t>
  </si>
  <si>
    <t xml:space="preserve">Přesun hmot pro budovy občanské výstavby, bydlení, výrobu a služby  ruční - bez užití mechanizace vodorovná dopravní vzdálenost do 100 m pro budovy s jakoukoliv nosnou konstrukcí výšky do 6 m</t>
  </si>
  <si>
    <t>914720250</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</si>
  <si>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</si>
  <si>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741</t>
  </si>
  <si>
    <t>Elektroinstalace - silnoproud</t>
  </si>
  <si>
    <t>741410021</t>
  </si>
  <si>
    <t>Montáž uzemňovacího vedení s upevněním, propojením a připojením pomocí svorek v zemi s izolací spojů pásku průřezu do 120 mm2 v městské zástavbě</t>
  </si>
  <si>
    <t>316633301</t>
  </si>
  <si>
    <t>35442062</t>
  </si>
  <si>
    <t>pás zemnící 30x4mm FeZn</t>
  </si>
  <si>
    <t>-1971479140</t>
  </si>
  <si>
    <t>0,942*6</t>
  </si>
  <si>
    <t>460510074</t>
  </si>
  <si>
    <t xml:space="preserve">Kabelové prostupy, kanály a multikanály  kabelové prostupy z trub plastových včetně osazení, utěsnění a spárování do rýhy, bez výkopových prací s obetonováním, vnitřního průměru do 10 cm</t>
  </si>
  <si>
    <t>-1733855496</t>
  </si>
  <si>
    <t>28613112</t>
  </si>
  <si>
    <t>potrubí vodovodní PE100 PN 16 SDR11 6m 100m 50x4,6mm</t>
  </si>
  <si>
    <t>-1246810592</t>
  </si>
  <si>
    <t>OST</t>
  </si>
  <si>
    <t>Ostatní</t>
  </si>
  <si>
    <t>810250470R</t>
  </si>
  <si>
    <t>Demontáž stávající vitriny, odvoz do skladu vlastníka a uskladnění</t>
  </si>
  <si>
    <t>512</t>
  </si>
  <si>
    <t>-824222668</t>
  </si>
  <si>
    <t>810250530R</t>
  </si>
  <si>
    <t>Montáž vitriny včetně dovozu ze skladu</t>
  </si>
  <si>
    <t>1555919970</t>
  </si>
  <si>
    <t>SO 704 - Přemístění drobného městského mobiliáře</t>
  </si>
  <si>
    <t>800150257R</t>
  </si>
  <si>
    <t>Demontáž odpadkových košů pro psí exkrementy se zásobníkem na sáčky resp. samostatných zásobníků vč. odvozu a likvidace - zajistí vlastník</t>
  </si>
  <si>
    <t>1402839160</t>
  </si>
  <si>
    <t>Poznámka k položce:_x000d_
Práce zajišťované vlastníkem hradí investor stavby._x000d_
SO 704.6</t>
  </si>
  <si>
    <t>800150260R</t>
  </si>
  <si>
    <t>Dodávka a osazení nového odpadkového koše pro psí exkrementy se zásobníkem na sáčky - zajistí vlastník</t>
  </si>
  <si>
    <t>-1580596283</t>
  </si>
  <si>
    <t>800150330R</t>
  </si>
  <si>
    <t>Dodávka a osazení nových zásobníků sáčků pro psí exkrementy - zajistí vlastník</t>
  </si>
  <si>
    <t>1022523173</t>
  </si>
  <si>
    <t>800200101R</t>
  </si>
  <si>
    <t>Demontáž plastových košů na směsný odpad vč. odvozu a likvidace - zajistí vlastník</t>
  </si>
  <si>
    <t>1744685321</t>
  </si>
  <si>
    <t>Poznámka k položce:_x000d_
Práce zajišťované vlastníkem hradí investor stavby._x000d_
SO 704.5</t>
  </si>
  <si>
    <t>800200145R</t>
  </si>
  <si>
    <t>Dodávka a osazení nových betonových košů na směsný odpad - zajistí vlastník</t>
  </si>
  <si>
    <t>1645186699</t>
  </si>
  <si>
    <t>800300275R</t>
  </si>
  <si>
    <t>Demontáž značek informačního systému na stožárech VO resp. ocelových sloupcích vč. odvozu do skladu vlastníka - zajistí vlastník</t>
  </si>
  <si>
    <t>-1187297591</t>
  </si>
  <si>
    <t>Poznámka k položce:_x000d_
Práce zajišťované vlastníkem hradí investor stavby._x000d_
SO 704.1</t>
  </si>
  <si>
    <t>800300285</t>
  </si>
  <si>
    <t>Demontáž, přemístění, uskladnění zpětná instalace stávajícího odpadkového koše betonového</t>
  </si>
  <si>
    <t>-2046974933</t>
  </si>
  <si>
    <t xml:space="preserve">Poznámka k položce:_x000d_
SO 704.5_x000d_
</t>
  </si>
  <si>
    <t>800300330R</t>
  </si>
  <si>
    <t>Uskladnění značek informačního systému po dobu výstavby - zajistí vlastník</t>
  </si>
  <si>
    <t>1519681008</t>
  </si>
  <si>
    <t>800300340R</t>
  </si>
  <si>
    <t>Zpětné osazení značek informačního systému na stožáry VO resp. ocelové sloupky vč. dopravy ze skladu - zajistí vlastník</t>
  </si>
  <si>
    <t>571306515</t>
  </si>
  <si>
    <t>800300450R</t>
  </si>
  <si>
    <t>Osazení nových ocelových sloupků pro umístění IOZ</t>
  </si>
  <si>
    <t>-1364976358</t>
  </si>
  <si>
    <t>Poznámka k položce:_x000d_
SO 704.1</t>
  </si>
  <si>
    <t>800500230R</t>
  </si>
  <si>
    <t>Odvoz a uskladnění kontejnerů na tříděný odpad - zajistí vlastník</t>
  </si>
  <si>
    <t>1368762461</t>
  </si>
  <si>
    <t>Poznámka k položce:_x000d_
Práce zajišťované vlastníkem hradí investor stavby._x000d_
SO 704.2</t>
  </si>
  <si>
    <t>800500240R</t>
  </si>
  <si>
    <t>Zpětná instalace kontejnerů na tříděný odpad - zajistí vlastník</t>
  </si>
  <si>
    <t>-1378790789</t>
  </si>
  <si>
    <t>SO 705 - Přemístění reklamních zařízení</t>
  </si>
  <si>
    <t>800300355R</t>
  </si>
  <si>
    <t>Uskladnění reklamních tabulí po dobu výstavby - zajistí vlastník</t>
  </si>
  <si>
    <t>-477570132</t>
  </si>
  <si>
    <t>Poznámka k položce:_x000d_
Práce zajišťované vlastníkem hradí investor stavby.</t>
  </si>
  <si>
    <t>850600550R</t>
  </si>
  <si>
    <t>Demontáž reklamních tabulí na stožárech VO resp. ocelových sloupcích vč. odvozu do skladu vlastníka - zajistí vlastník</t>
  </si>
  <si>
    <t>-1502296063</t>
  </si>
  <si>
    <t>850600560R</t>
  </si>
  <si>
    <t>Zpětná montáž reklamních tabulí na stožáry VO resp. ocelové sloupky vč. dopravy ze skladu - zajistí vlastník</t>
  </si>
  <si>
    <t>933545986</t>
  </si>
  <si>
    <t>Betonová_patka</t>
  </si>
  <si>
    <t>Betonová patka</t>
  </si>
  <si>
    <t>1,26</t>
  </si>
  <si>
    <t>Hloubení_jam</t>
  </si>
  <si>
    <t>Hloubení jam</t>
  </si>
  <si>
    <t>36,563</t>
  </si>
  <si>
    <t>43,876</t>
  </si>
  <si>
    <t>2,52</t>
  </si>
  <si>
    <t>Zásyp jam</t>
  </si>
  <si>
    <t>35,303</t>
  </si>
  <si>
    <t>SO 706 - Přemístění parkovacích platebních automatů (PPA)</t>
  </si>
  <si>
    <t>-1401950176</t>
  </si>
  <si>
    <t>Ve stávajícím místě - PPA SO706.1,2,3,4,5,6,7</t>
  </si>
  <si>
    <t>1,5*1,5*1,25*7</t>
  </si>
  <si>
    <t>V novém místě - PPA SO706.1,3,4,5,6,7</t>
  </si>
  <si>
    <t>1,5*1,5*1,25*6</t>
  </si>
  <si>
    <t>64658182</t>
  </si>
  <si>
    <t>Hloubení_jam*0,50</t>
  </si>
  <si>
    <t>1321612974</t>
  </si>
  <si>
    <t>-1722183175</t>
  </si>
  <si>
    <t>"Výkopek z meziskládky na skládku - Koeficient nakypření - 1,20" Hloubení_jam*1,20</t>
  </si>
  <si>
    <t>-1310776799</t>
  </si>
  <si>
    <t>"Skládka ve vzdálenosti 25km od mezideponie" Skládka_1_4*24</t>
  </si>
  <si>
    <t>-258891091</t>
  </si>
  <si>
    <t>1248316779</t>
  </si>
  <si>
    <t>223276789</t>
  </si>
  <si>
    <t>-Betonová_patka</t>
  </si>
  <si>
    <t>štěrkodrť frakce 0-32</t>
  </si>
  <si>
    <t>-1044985316</t>
  </si>
  <si>
    <t>Zásyp*2,01</t>
  </si>
  <si>
    <t>-1548441099</t>
  </si>
  <si>
    <t>1,50*1,50*7</t>
  </si>
  <si>
    <t>1,50*1,50*6</t>
  </si>
  <si>
    <t>271532211</t>
  </si>
  <si>
    <t>Podsyp pod základové konstrukce se zhutněním a urovnáním povrchu z kameniva hrubého, frakce 32 - 63 mm</t>
  </si>
  <si>
    <t>1994102377</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</si>
  <si>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</si>
  <si>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1,50*1,50*0,200*7</t>
  </si>
  <si>
    <t>-2090423275</t>
  </si>
  <si>
    <t>0,600*0,600*0,500*7</t>
  </si>
  <si>
    <t>275354111</t>
  </si>
  <si>
    <t>Bednění základových konstrukcí patek a bloků zřízení</t>
  </si>
  <si>
    <t>-121023865</t>
  </si>
  <si>
    <t xml:space="preserve">Poznámka k souboru cen:_x000d_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</si>
  <si>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0,60*0,5*4*7</t>
  </si>
  <si>
    <t>275354211</t>
  </si>
  <si>
    <t>Bednění základových konstrukcí patek a bloků odstranění bednění</t>
  </si>
  <si>
    <t>-894782783</t>
  </si>
  <si>
    <t>944352038R</t>
  </si>
  <si>
    <t>Osazování rámu ocelových základových včetně dodávky materiálu</t>
  </si>
  <si>
    <t>-791249965</t>
  </si>
  <si>
    <t>950362087R</t>
  </si>
  <si>
    <t>Příplatek za nájezdy pracovních čet</t>
  </si>
  <si>
    <t>nájezd</t>
  </si>
  <si>
    <t>-726135984</t>
  </si>
  <si>
    <t>956857004R</t>
  </si>
  <si>
    <t>Demontáž stávajícího parkovacího automatu včetně odvozu do skladu vlastníka a uskladnění</t>
  </si>
  <si>
    <t>-701660213</t>
  </si>
  <si>
    <t>959235614R</t>
  </si>
  <si>
    <t>Montáž parkovacího automatu včetně dovozu ze skladu</t>
  </si>
  <si>
    <t>1104003446</t>
  </si>
  <si>
    <t>417872016</t>
  </si>
  <si>
    <t>Bourání_beton</t>
  </si>
  <si>
    <t>2008121811</t>
  </si>
  <si>
    <t>306826268</t>
  </si>
  <si>
    <t>-265726435</t>
  </si>
  <si>
    <t>"Bourání betonového záklau" 2,520</t>
  </si>
  <si>
    <t>"Nakládání na staveništi" Suť_celkem</t>
  </si>
  <si>
    <t>"Nakládání na mezideponii" Suť_celkem</t>
  </si>
  <si>
    <t>905678603</t>
  </si>
  <si>
    <t>998011574R</t>
  </si>
  <si>
    <t>Přesun hmot pro drobné stavební objekty</t>
  </si>
  <si>
    <t>354789143</t>
  </si>
  <si>
    <t>SO 801 - Sadové úpravy</t>
  </si>
  <si>
    <t>112111111</t>
  </si>
  <si>
    <t xml:space="preserve">Spálení větví stromů  všech druhů stromů o průměru kmene přes 0,10 m na hromadách</t>
  </si>
  <si>
    <t>-263243760</t>
  </si>
  <si>
    <t xml:space="preserve">Poznámka k souboru cen:_x000d_
1. V ceně jsou započteny i náklady na likvidaci ohniště. 2. Cena lze použít i pro pálení nehroubí z prořezávek, 1 ks odpovídá 400 m2 nehroubí. 3. Množství měrných jednotek se určuje v kusech stromů. </t>
  </si>
  <si>
    <t>Poznámka k položce:_x000d_
Včetně pařezů.</t>
  </si>
  <si>
    <t>112151112</t>
  </si>
  <si>
    <t>Pokácení stromu směrové v celku s odřezáním kmene a s odvětvením průměru kmene přes 200 do 300 mm</t>
  </si>
  <si>
    <t>2114023094</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</si>
  <si>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</si>
  <si>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112201112</t>
  </si>
  <si>
    <t>Odstranění pařezu v rovině nebo na svahu do 1:5 o průměru pařezu na řezné ploše přes 200 do 300 mm</t>
  </si>
  <si>
    <t>1561163963</t>
  </si>
  <si>
    <t xml:space="preserve">Poznámka k souboru cen:_x000d_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</si>
  <si>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162301401</t>
  </si>
  <si>
    <t xml:space="preserve">Vodorovné přemístění větví, kmenů nebo pařezů  s naložením, složením a dopravou do 5000 m větví stromů listnatých, průměru kmene přes 100 do 300 mm</t>
  </si>
  <si>
    <t>1837000151</t>
  </si>
  <si>
    <t xml:space="preserve">Poznámka k souboru cen:_x000d_
1. Průměr kmene i pařezu se měří v místě řezu. 2. Měrná jednotka je 1 strom. </t>
  </si>
  <si>
    <t>162301411</t>
  </si>
  <si>
    <t xml:space="preserve">Vodorovné přemístění větví, kmenů nebo pařezů  s naložením, složením a dopravou do 5000 m kmenů stromů listnatých, průměru přes 100 do 300 mm</t>
  </si>
  <si>
    <t>1451173574</t>
  </si>
  <si>
    <t>162301901</t>
  </si>
  <si>
    <t xml:space="preserve">Vodorovné přemístění větví, kmenů nebo pařezů  s naložením, složením a dopravou Příplatek k cenám za každých dalších i započatých 5000 m přes 5000 m větví stromů listnatých, průměru kmene přes 100 do 300 mm</t>
  </si>
  <si>
    <t>151066026</t>
  </si>
  <si>
    <t>"Skládka ve vzdálenosti 25km od mezideponie" 5*9</t>
  </si>
  <si>
    <t>162301911</t>
  </si>
  <si>
    <t xml:space="preserve">Vodorovné přemístění větví, kmenů nebo pařezů  s naložením, složením a dopravou Příplatek k cenám za každých dalších i započatých 5000 m přes 5000 m kmenů stromů listnatých, o průměru přes 100 do 300 mm</t>
  </si>
  <si>
    <t>-1091848504</t>
  </si>
  <si>
    <t>586957868</t>
  </si>
  <si>
    <t>"Odvoz na meziskládku" 2*2*1*10*1,20</t>
  </si>
  <si>
    <t>957372247</t>
  </si>
  <si>
    <t>"Odvoz z meziskládky na skládku" 2*2*1*10*1,20</t>
  </si>
  <si>
    <t>-1578060657</t>
  </si>
  <si>
    <t>"Skládka ve vzdálenosti 25km z mezideponie" 2*2*1*15*1,20*5</t>
  </si>
  <si>
    <t>157316816</t>
  </si>
  <si>
    <t>"Nakládání na meziskládce" 2*2*1*10*1,20</t>
  </si>
  <si>
    <t>1691149023</t>
  </si>
  <si>
    <t>2*2*1*10*1,20</t>
  </si>
  <si>
    <t>1450501583</t>
  </si>
  <si>
    <t>2*2*1*10*1,20*1,85</t>
  </si>
  <si>
    <t>183101325</t>
  </si>
  <si>
    <t>Hloubení jamek pro vysazování rostlin v zemině tř.1 až 4 s výměnou půdy z 100% v rovině nebo na svahu do 1:5, objemu přes 4,00 do 5,00 m3</t>
  </si>
  <si>
    <t>-1474024168</t>
  </si>
  <si>
    <t xml:space="preserve">Poznámka k souboru cen:_x000d_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</si>
  <si>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Poznámka k položce:_x000d_
Velikost jámy 2,0x2,0x1,0m</t>
  </si>
  <si>
    <t>10371547R</t>
  </si>
  <si>
    <t>substrát organicko minerální</t>
  </si>
  <si>
    <t>1691389732</t>
  </si>
  <si>
    <t>10364195R</t>
  </si>
  <si>
    <t>substrát minerální</t>
  </si>
  <si>
    <t>-1932801785</t>
  </si>
  <si>
    <t>184102116</t>
  </si>
  <si>
    <t xml:space="preserve">Výsadba dřeviny s balem do předem vyhloubené jamky se zalitím  v rovině nebo na svahu do 1:5, při průměru balu přes 600 do 800 mm</t>
  </si>
  <si>
    <t>-1228454641</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</si>
  <si>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</si>
  <si>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02650214R</t>
  </si>
  <si>
    <t>Celtis occidentalis, VK, ok 18-20cm</t>
  </si>
  <si>
    <t>1125925762</t>
  </si>
  <si>
    <t>02650478R</t>
  </si>
  <si>
    <t>Ginkgo biloba Thremonia, VK, ok 18-20cm, pouze samčí rostliny netvořící plody</t>
  </si>
  <si>
    <t>693991329</t>
  </si>
  <si>
    <t>184215211</t>
  </si>
  <si>
    <t>Ukotvení dřeviny podzemním kotvením do volné zeminy tř. 1 až 4, obvodu kmene do 250 mm</t>
  </si>
  <si>
    <t>-1359801325</t>
  </si>
  <si>
    <t xml:space="preserve">Poznámka k souboru cen:_x000d_
1. V cenách jsou započteny i náklady na ochranu proti poškození kmene v místě vzepření. 2. V cenách nejsou započteny náklady na kotevní a vyvazovací prvky. </t>
  </si>
  <si>
    <t>085332650R</t>
  </si>
  <si>
    <t xml:space="preserve">systém kotvení stromu pouze ze zemní bal ve volné půdě </t>
  </si>
  <si>
    <t>-1768013374</t>
  </si>
  <si>
    <t>Poznámka k položce:_x000d_
Set - pomocí tří textilních popruhů, upevněných v půdě kotvami z "černého železa" a jedním popruhem s ráčnovým napínákem._x000d_
Například typ KOTVOS KSB-Z2-set.</t>
  </si>
  <si>
    <t>085332762R</t>
  </si>
  <si>
    <t>drcené keramické kamenivo frakce 2-8 (drcený liapor)</t>
  </si>
  <si>
    <t>-69787840</t>
  </si>
  <si>
    <t>"Spodní vrstva" 2*2*0,20*10</t>
  </si>
  <si>
    <t>"Výplň liadrainu" 0,01*1*4*10</t>
  </si>
  <si>
    <t>085332781R</t>
  </si>
  <si>
    <t>závlahová sonda - perforovaná hadice průměr 80 mm, koncová zátka zaklapávací</t>
  </si>
  <si>
    <t>-323050990</t>
  </si>
  <si>
    <t xml:space="preserve">Poznámka k položce:_x000d_
2,5 m/strom_x000d_
</t>
  </si>
  <si>
    <t>085332782R</t>
  </si>
  <si>
    <t>koncová zátka zaklapávací průměr 80mm</t>
  </si>
  <si>
    <t>1042093535</t>
  </si>
  <si>
    <t>Poznámka k položce:_x000d_
Například typ Greenmax.</t>
  </si>
  <si>
    <t>184215311</t>
  </si>
  <si>
    <t>Ukotvení dřeviny nadzemním kotvením za kmen pomocí textilních popruhů a ocelových lanek do volné zeminy tř. 1 až 4, obvodu kmene do 250 mm</t>
  </si>
  <si>
    <t>-16629033</t>
  </si>
  <si>
    <t xml:space="preserve">Poznámka k souboru cen:_x000d_
1. V cenách jsou započteny i náklady na ochranu proti poškození kmene v místě vzepření. 2. V cenách nejsou započteny náklady na kotvící a vyvazovací prvky. </t>
  </si>
  <si>
    <t>227351427R</t>
  </si>
  <si>
    <t>vázací popruh šíře 20mm</t>
  </si>
  <si>
    <t>532217155</t>
  </si>
  <si>
    <t>184501141</t>
  </si>
  <si>
    <t>Zhotovení obalu kmene z rákosové nebo kokosové rohože v rovině nebo na svahu do 1:5</t>
  </si>
  <si>
    <t>1869023177</t>
  </si>
  <si>
    <t xml:space="preserve">Poznámka k souboru cen:_x000d_
1. V cenách nejsou započteny náklady na dodání rohože tyto náklady se oceňují ve specifikaci. </t>
  </si>
  <si>
    <t>1,800*0,300*10</t>
  </si>
  <si>
    <t>285036229R</t>
  </si>
  <si>
    <t>rákosová rohož, výška min. 1800mm</t>
  </si>
  <si>
    <t>-749116106</t>
  </si>
  <si>
    <t>Poznámka k položce:_x000d_
0,3m/strom</t>
  </si>
  <si>
    <t>184801121</t>
  </si>
  <si>
    <t xml:space="preserve">Ošetření vysazených dřevin  solitérních v rovině nebo na svahu do 1:5</t>
  </si>
  <si>
    <t>-713015275</t>
  </si>
  <si>
    <t xml:space="preserve">Poznámka k souboru cen:_x000d_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</si>
  <si>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"Řez stromů - povýsadbová péče" 60</t>
  </si>
  <si>
    <t>184818231R</t>
  </si>
  <si>
    <t>Ochrana kmene bedněním před poškozením stavebním provozem zřízení včetně odstranění výšky bednění do 2 m průměru kmene do 300 mm půdorys 1,5x1,5m</t>
  </si>
  <si>
    <t>-1698001501</t>
  </si>
  <si>
    <t>184852312</t>
  </si>
  <si>
    <t>Řez stromů prováděný lezeckou technikou výchovný alejové stromy, výšky přes 4 do 6 m</t>
  </si>
  <si>
    <t>1546996747</t>
  </si>
  <si>
    <t xml:space="preserve">Poznámka k souboru cen:_x000d_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</si>
  <si>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"Řez stromů - výsadba" 3*10</t>
  </si>
  <si>
    <t>184911161</t>
  </si>
  <si>
    <t>Mulčování záhonů kačírkem nebo drceným kamenivem tloušťky mulče přes 50 do 100 mm v rovině nebo na svahu do 1:5</t>
  </si>
  <si>
    <t>1308098970</t>
  </si>
  <si>
    <t xml:space="preserve">Poznámka k souboru cen:_x000d_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</si>
  <si>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3,14*3+2,6*7</t>
  </si>
  <si>
    <t>58343872</t>
  </si>
  <si>
    <t>kamenivo drcené hrubé frakce 8/16</t>
  </si>
  <si>
    <t>-820446919</t>
  </si>
  <si>
    <t>(3,14*0,06*3+2,6*0,06*7)*2,01</t>
  </si>
  <si>
    <t>184952367R</t>
  </si>
  <si>
    <t>Protikořenová bariéra včetně instalace do výšky 900mm</t>
  </si>
  <si>
    <t>-1256425167</t>
  </si>
  <si>
    <t>Poznámka k položce:_x000d_
Například typ DeepRoot.</t>
  </si>
  <si>
    <t>281635217R</t>
  </si>
  <si>
    <t>hydrogel pro použití do půdy</t>
  </si>
  <si>
    <t>1487464907</t>
  </si>
  <si>
    <t>Poznámka k položce:_x000d_
3 kg/m3</t>
  </si>
  <si>
    <t>185802114</t>
  </si>
  <si>
    <t xml:space="preserve">Hnojení půdy nebo trávníku  v rovině nebo na svahu do 1:5 umělým hnojivem s rozdělením k jednotlivým rostlinám</t>
  </si>
  <si>
    <t>195683932</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</si>
  <si>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</si>
  <si>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205306572R</t>
  </si>
  <si>
    <t>tabletové hnojivo typu Silvamix s pozvolným uvolňováním</t>
  </si>
  <si>
    <t>2064283465</t>
  </si>
  <si>
    <t>185804311</t>
  </si>
  <si>
    <t>Zalití rostlin vodou plochy záhonů jednotlivě do 20 m2</t>
  </si>
  <si>
    <t>1953855842</t>
  </si>
  <si>
    <t>"Zalití stromů - výsadba" 3*15*100*10/1000</t>
  </si>
  <si>
    <t>185851121</t>
  </si>
  <si>
    <t xml:space="preserve">Dovoz vody pro zálivku rostlin  na vzdálenost do 1000 m</t>
  </si>
  <si>
    <t>819280298</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</si>
  <si>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</si>
  <si>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185851129</t>
  </si>
  <si>
    <t xml:space="preserve">Dovoz vody pro zálivku rostlin  Příplatek k ceně za každých dalších i započatých 1000 m</t>
  </si>
  <si>
    <t>1997216421</t>
  </si>
  <si>
    <t>"Zalití stromů - výsadba" 3*15*100*10/1000*9</t>
  </si>
  <si>
    <t>213141111</t>
  </si>
  <si>
    <t xml:space="preserve">Zřízení vrstvy z geotextilie  filtrační, separační, odvodňovací, ochranné, výztužné nebo protierozní v rovině nebo ve sklonu do 1:5, šířky do 3 m</t>
  </si>
  <si>
    <t>1471488035</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</si>
  <si>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</si>
  <si>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69311547R</t>
  </si>
  <si>
    <t>geotextilie separační</t>
  </si>
  <si>
    <t>-2006615826</t>
  </si>
  <si>
    <t>100*1,15 'Přepočtené koeficientem množství</t>
  </si>
  <si>
    <t>989211119R</t>
  </si>
  <si>
    <t>Osazení litinových mříží s rámem hmotnosti nad 150kg včetně podbetonování</t>
  </si>
  <si>
    <t>144342551</t>
  </si>
  <si>
    <t xml:space="preserve">Poznámka k souboru cen:_x000d_
1. V cenách nejsou započteny náklady na dodání litinových mříží s rámem; mříže s rámem se oceňují ve specifikaci. </t>
  </si>
  <si>
    <t>534602347R</t>
  </si>
  <si>
    <t>litinová mříž paprskovitá, o průměru 200/50cm, rošt z ocelového rámu, barva RAL 7021</t>
  </si>
  <si>
    <t>1734919308</t>
  </si>
  <si>
    <t>534715243R</t>
  </si>
  <si>
    <t>litinová mříž paprskovitá - atyp - v jedné části oblouk s radiusem 75cm a zbylou části obedélníkovou o celkové délce 200cm, rošt z ocelového rámu, barva RAL 7021</t>
  </si>
  <si>
    <t>-1399270675</t>
  </si>
  <si>
    <t>534715249R</t>
  </si>
  <si>
    <t>litinová mříž paprskovitá - atyp - obdélníkového tvrau o rozměrech 1,55 x 1,30 m, rošt z ocelového rámu brava RAL 7021</t>
  </si>
  <si>
    <t>-884093747</t>
  </si>
  <si>
    <t>989553216R</t>
  </si>
  <si>
    <t>Ochrana kmene výšky 180cm z oceli, barva RAL 7021</t>
  </si>
  <si>
    <t>1654159909</t>
  </si>
  <si>
    <t>998231311</t>
  </si>
  <si>
    <t>Přesun hmot pro sadovnické a krajinářské úpravy - strojně dopravní vzdálenost do 5000 m</t>
  </si>
  <si>
    <t>386318272</t>
  </si>
  <si>
    <t>VRN - Vedlejší rozpočtové náklady</t>
  </si>
  <si>
    <t xml:space="preserve">    VRN3 - Zařízení staveniště</t>
  </si>
  <si>
    <t xml:space="preserve">    VRN6 - Územní vlivy</t>
  </si>
  <si>
    <t xml:space="preserve">    VRN7 - Provozní vlivy</t>
  </si>
  <si>
    <t>VRN3</t>
  </si>
  <si>
    <t>Zařízení staveniště</t>
  </si>
  <si>
    <t>030001000</t>
  </si>
  <si>
    <t>1024</t>
  </si>
  <si>
    <t>78103349</t>
  </si>
  <si>
    <t>VRN6</t>
  </si>
  <si>
    <t>Územní vlivy</t>
  </si>
  <si>
    <t>060001000</t>
  </si>
  <si>
    <t>868704665</t>
  </si>
  <si>
    <t>VRN7</t>
  </si>
  <si>
    <t>Provozní vlivy</t>
  </si>
  <si>
    <t>070001000</t>
  </si>
  <si>
    <t>-933855769</t>
  </si>
  <si>
    <t>ON - Ostatní náklady</t>
  </si>
  <si>
    <t>VRN1 - Průzkumné, geodetické a projektové práce</t>
  </si>
  <si>
    <t>VRN4 - Inženýrská činnost</t>
  </si>
  <si>
    <t>VRN1</t>
  </si>
  <si>
    <t>Průzkumné, geodetické a projektové práce</t>
  </si>
  <si>
    <t>011135000R</t>
  </si>
  <si>
    <t>Paspotizace stávajícího stavu přilehlých objektů</t>
  </si>
  <si>
    <t>473227195</t>
  </si>
  <si>
    <t>011213000R</t>
  </si>
  <si>
    <t>Pasportizace a měření (monitoring) vibrací</t>
  </si>
  <si>
    <t>1809328451</t>
  </si>
  <si>
    <t>011434000R</t>
  </si>
  <si>
    <t>Měření hluku před a po dokončení stavby včetně vyhodnocení</t>
  </si>
  <si>
    <t>184841835</t>
  </si>
  <si>
    <t>012203000</t>
  </si>
  <si>
    <t>Geodetické práce při provádění stavby</t>
  </si>
  <si>
    <t>-1347456791</t>
  </si>
  <si>
    <t>012303000</t>
  </si>
  <si>
    <t>Geodetické práce po výstavbě</t>
  </si>
  <si>
    <t>-25851117</t>
  </si>
  <si>
    <t>013244000R</t>
  </si>
  <si>
    <t>Dokumentace pro provádění stavby - dopracování</t>
  </si>
  <si>
    <t>1384887998</t>
  </si>
  <si>
    <t>013254000</t>
  </si>
  <si>
    <t>Dokumentace skutečného provedení stavby</t>
  </si>
  <si>
    <t>-874121622</t>
  </si>
  <si>
    <t>013374000R</t>
  </si>
  <si>
    <t>Zajištění DIR včetně projektu DIO</t>
  </si>
  <si>
    <t>1524358307</t>
  </si>
  <si>
    <t>Poznámka k položce:_x000d_
Zahrnuje koordinace se souvisejícími stavbami, úpravy SSZ na objízdné trase.</t>
  </si>
  <si>
    <t>050475324R</t>
  </si>
  <si>
    <t>Kamerové zkoušky a čištění kanalizace ZCI</t>
  </si>
  <si>
    <t>1248209662</t>
  </si>
  <si>
    <t>VRN4</t>
  </si>
  <si>
    <t>Inženýrská činnost</t>
  </si>
  <si>
    <t>041403000</t>
  </si>
  <si>
    <t>Koordinátor BOZP na staveništi</t>
  </si>
  <si>
    <t>735040878</t>
  </si>
  <si>
    <t>042503000</t>
  </si>
  <si>
    <t>Plán BOZP na staveništi</t>
  </si>
  <si>
    <t>-1776891964</t>
  </si>
  <si>
    <t>045002000</t>
  </si>
  <si>
    <t>Kompletační a koordinační činnost</t>
  </si>
  <si>
    <t>456771435</t>
  </si>
  <si>
    <t>046005000R</t>
  </si>
  <si>
    <t>DIO - realizace vč. úprav na SSZ a údržby po dobu stavby</t>
  </si>
  <si>
    <t>297454253</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</si>
</sst>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3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0" xfId="0" applyNumberFormat="1" applyFont="1" applyAlignment="1" applyProtection="1">
      <alignment horizontal="right" vertical="center"/>
    </xf>
    <xf numFmtId="0" fontId="7" fillId="0" borderId="0" xfId="0" applyFont="1" applyAlignment="1" applyProtection="1">
      <alignment vertical="center"/>
    </xf>
    <xf numFmtId="0" fontId="31"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3"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xf>
    <xf numFmtId="0" fontId="34"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5" fillId="0" borderId="12" xfId="0" applyNumberFormat="1" applyFont="1" applyBorder="1" applyAlignment="1" applyProtection="1"/>
    <xf numFmtId="166" fontId="35" fillId="0" borderId="13" xfId="0" applyNumberFormat="1" applyFont="1" applyBorder="1" applyAlignment="1" applyProtection="1"/>
    <xf numFmtId="4" fontId="36"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32" fillId="0" borderId="0" xfId="0" applyFont="1" applyAlignment="1">
      <alignment horizontal="left" vertical="center" wrapText="1"/>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8" fillId="0" borderId="0" xfId="0" applyFont="1" applyAlignment="1" applyProtection="1">
      <alignment vertical="top" wrapText="1"/>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theme" Target="theme/theme1.xml" /><Relationship Id="rId19" Type="http://schemas.openxmlformats.org/officeDocument/2006/relationships/calcChain" Target="calcChain.xml" /><Relationship Id="rId2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26</v>
      </c>
      <c r="AO10" s="23"/>
      <c r="AP10" s="23"/>
      <c r="AQ10" s="23"/>
      <c r="AR10" s="21"/>
      <c r="BE10" s="32"/>
      <c r="BS10" s="18" t="s">
        <v>6</v>
      </c>
    </row>
    <row r="11" s="1" customFormat="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31</v>
      </c>
      <c r="AO13" s="23"/>
      <c r="AP13" s="23"/>
      <c r="AQ13" s="23"/>
      <c r="AR13" s="21"/>
      <c r="BE13" s="32"/>
      <c r="BS13" s="18" t="s">
        <v>6</v>
      </c>
    </row>
    <row r="14">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33</v>
      </c>
      <c r="AO16" s="23"/>
      <c r="AP16" s="23"/>
      <c r="AQ16" s="23"/>
      <c r="AR16" s="21"/>
      <c r="BE16" s="32"/>
      <c r="BS16" s="18" t="s">
        <v>4</v>
      </c>
    </row>
    <row r="17" s="1" customFormat="1" ht="18.48"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35</v>
      </c>
      <c r="AO17" s="23"/>
      <c r="AP17" s="23"/>
      <c r="AQ17" s="23"/>
      <c r="AR17" s="21"/>
      <c r="BE17" s="32"/>
      <c r="BS17" s="18" t="s">
        <v>36</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38</v>
      </c>
      <c r="AO19" s="23"/>
      <c r="AP19" s="23"/>
      <c r="AQ19" s="23"/>
      <c r="AR19" s="21"/>
      <c r="BE19" s="32"/>
      <c r="BS19" s="18" t="s">
        <v>6</v>
      </c>
    </row>
    <row r="20" s="1" customFormat="1" ht="18.48" customHeight="1">
      <c r="B20" s="22"/>
      <c r="C20" s="23"/>
      <c r="D20" s="23"/>
      <c r="E20" s="28" t="s">
        <v>39</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40</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42</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43</v>
      </c>
      <c r="M28" s="46"/>
      <c r="N28" s="46"/>
      <c r="O28" s="46"/>
      <c r="P28" s="46"/>
      <c r="Q28" s="41"/>
      <c r="R28" s="41"/>
      <c r="S28" s="41"/>
      <c r="T28" s="41"/>
      <c r="U28" s="41"/>
      <c r="V28" s="41"/>
      <c r="W28" s="46" t="s">
        <v>44</v>
      </c>
      <c r="X28" s="46"/>
      <c r="Y28" s="46"/>
      <c r="Z28" s="46"/>
      <c r="AA28" s="46"/>
      <c r="AB28" s="46"/>
      <c r="AC28" s="46"/>
      <c r="AD28" s="46"/>
      <c r="AE28" s="46"/>
      <c r="AF28" s="41"/>
      <c r="AG28" s="41"/>
      <c r="AH28" s="41"/>
      <c r="AI28" s="41"/>
      <c r="AJ28" s="41"/>
      <c r="AK28" s="46" t="s">
        <v>45</v>
      </c>
      <c r="AL28" s="46"/>
      <c r="AM28" s="46"/>
      <c r="AN28" s="46"/>
      <c r="AO28" s="46"/>
      <c r="AP28" s="41"/>
      <c r="AQ28" s="41"/>
      <c r="AR28" s="45"/>
      <c r="BE28" s="32"/>
    </row>
    <row r="29" s="3" customFormat="1" ht="14.4" customHeight="1">
      <c r="A29" s="3"/>
      <c r="B29" s="47"/>
      <c r="C29" s="48"/>
      <c r="D29" s="33" t="s">
        <v>46</v>
      </c>
      <c r="E29" s="48"/>
      <c r="F29" s="33" t="s">
        <v>47</v>
      </c>
      <c r="G29" s="48"/>
      <c r="H29" s="48"/>
      <c r="I29" s="48"/>
      <c r="J29" s="48"/>
      <c r="K29" s="48"/>
      <c r="L29" s="49">
        <v>0.20999999999999999</v>
      </c>
      <c r="M29" s="48"/>
      <c r="N29" s="48"/>
      <c r="O29" s="48"/>
      <c r="P29" s="48"/>
      <c r="Q29" s="48"/>
      <c r="R29" s="48"/>
      <c r="S29" s="48"/>
      <c r="T29" s="48"/>
      <c r="U29" s="48"/>
      <c r="V29" s="48"/>
      <c r="W29" s="50">
        <f>ROUND(AZ94, 2)</f>
        <v>0</v>
      </c>
      <c r="X29" s="48"/>
      <c r="Y29" s="48"/>
      <c r="Z29" s="48"/>
      <c r="AA29" s="48"/>
      <c r="AB29" s="48"/>
      <c r="AC29" s="48"/>
      <c r="AD29" s="48"/>
      <c r="AE29" s="48"/>
      <c r="AF29" s="48"/>
      <c r="AG29" s="48"/>
      <c r="AH29" s="48"/>
      <c r="AI29" s="48"/>
      <c r="AJ29" s="48"/>
      <c r="AK29" s="50">
        <f>ROUND(AV94, 2)</f>
        <v>0</v>
      </c>
      <c r="AL29" s="48"/>
      <c r="AM29" s="48"/>
      <c r="AN29" s="48"/>
      <c r="AO29" s="48"/>
      <c r="AP29" s="48"/>
      <c r="AQ29" s="48"/>
      <c r="AR29" s="51"/>
      <c r="BE29" s="52"/>
    </row>
    <row r="30" s="3" customFormat="1" ht="14.4" customHeight="1">
      <c r="A30" s="3"/>
      <c r="B30" s="47"/>
      <c r="C30" s="48"/>
      <c r="D30" s="48"/>
      <c r="E30" s="48"/>
      <c r="F30" s="33" t="s">
        <v>48</v>
      </c>
      <c r="G30" s="48"/>
      <c r="H30" s="48"/>
      <c r="I30" s="48"/>
      <c r="J30" s="48"/>
      <c r="K30" s="48"/>
      <c r="L30" s="49">
        <v>0.14999999999999999</v>
      </c>
      <c r="M30" s="48"/>
      <c r="N30" s="48"/>
      <c r="O30" s="48"/>
      <c r="P30" s="48"/>
      <c r="Q30" s="48"/>
      <c r="R30" s="48"/>
      <c r="S30" s="48"/>
      <c r="T30" s="48"/>
      <c r="U30" s="48"/>
      <c r="V30" s="48"/>
      <c r="W30" s="50">
        <f>ROUND(BA94, 2)</f>
        <v>0</v>
      </c>
      <c r="X30" s="48"/>
      <c r="Y30" s="48"/>
      <c r="Z30" s="48"/>
      <c r="AA30" s="48"/>
      <c r="AB30" s="48"/>
      <c r="AC30" s="48"/>
      <c r="AD30" s="48"/>
      <c r="AE30" s="48"/>
      <c r="AF30" s="48"/>
      <c r="AG30" s="48"/>
      <c r="AH30" s="48"/>
      <c r="AI30" s="48"/>
      <c r="AJ30" s="48"/>
      <c r="AK30" s="50">
        <f>ROUND(AW94, 2)</f>
        <v>0</v>
      </c>
      <c r="AL30" s="48"/>
      <c r="AM30" s="48"/>
      <c r="AN30" s="48"/>
      <c r="AO30" s="48"/>
      <c r="AP30" s="48"/>
      <c r="AQ30" s="48"/>
      <c r="AR30" s="51"/>
      <c r="BE30" s="52"/>
    </row>
    <row r="31" hidden="1" s="3" customFormat="1" ht="14.4" customHeight="1">
      <c r="A31" s="3"/>
      <c r="B31" s="47"/>
      <c r="C31" s="48"/>
      <c r="D31" s="48"/>
      <c r="E31" s="48"/>
      <c r="F31" s="33" t="s">
        <v>49</v>
      </c>
      <c r="G31" s="48"/>
      <c r="H31" s="48"/>
      <c r="I31" s="48"/>
      <c r="J31" s="48"/>
      <c r="K31" s="48"/>
      <c r="L31" s="49">
        <v>0.20999999999999999</v>
      </c>
      <c r="M31" s="48"/>
      <c r="N31" s="48"/>
      <c r="O31" s="48"/>
      <c r="P31" s="48"/>
      <c r="Q31" s="48"/>
      <c r="R31" s="48"/>
      <c r="S31" s="48"/>
      <c r="T31" s="48"/>
      <c r="U31" s="48"/>
      <c r="V31" s="48"/>
      <c r="W31" s="50">
        <f>ROUND(BB94,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50</v>
      </c>
      <c r="G32" s="48"/>
      <c r="H32" s="48"/>
      <c r="I32" s="48"/>
      <c r="J32" s="48"/>
      <c r="K32" s="48"/>
      <c r="L32" s="49">
        <v>0.14999999999999999</v>
      </c>
      <c r="M32" s="48"/>
      <c r="N32" s="48"/>
      <c r="O32" s="48"/>
      <c r="P32" s="48"/>
      <c r="Q32" s="48"/>
      <c r="R32" s="48"/>
      <c r="S32" s="48"/>
      <c r="T32" s="48"/>
      <c r="U32" s="48"/>
      <c r="V32" s="48"/>
      <c r="W32" s="50">
        <f>ROUND(BC94,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51</v>
      </c>
      <c r="G33" s="48"/>
      <c r="H33" s="48"/>
      <c r="I33" s="48"/>
      <c r="J33" s="48"/>
      <c r="K33" s="48"/>
      <c r="L33" s="49">
        <v>0</v>
      </c>
      <c r="M33" s="48"/>
      <c r="N33" s="48"/>
      <c r="O33" s="48"/>
      <c r="P33" s="48"/>
      <c r="Q33" s="48"/>
      <c r="R33" s="48"/>
      <c r="S33" s="48"/>
      <c r="T33" s="48"/>
      <c r="U33" s="48"/>
      <c r="V33" s="48"/>
      <c r="W33" s="50">
        <f>ROUND(BD94, 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2" customFormat="1" ht="25.92" customHeight="1">
      <c r="A35" s="39"/>
      <c r="B35" s="40"/>
      <c r="C35" s="53"/>
      <c r="D35" s="54" t="s">
        <v>52</v>
      </c>
      <c r="E35" s="55"/>
      <c r="F35" s="55"/>
      <c r="G35" s="55"/>
      <c r="H35" s="55"/>
      <c r="I35" s="55"/>
      <c r="J35" s="55"/>
      <c r="K35" s="55"/>
      <c r="L35" s="55"/>
      <c r="M35" s="55"/>
      <c r="N35" s="55"/>
      <c r="O35" s="55"/>
      <c r="P35" s="55"/>
      <c r="Q35" s="55"/>
      <c r="R35" s="55"/>
      <c r="S35" s="55"/>
      <c r="T35" s="56" t="s">
        <v>53</v>
      </c>
      <c r="U35" s="55"/>
      <c r="V35" s="55"/>
      <c r="W35" s="55"/>
      <c r="X35" s="57" t="s">
        <v>54</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55</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56</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57</v>
      </c>
      <c r="E60" s="43"/>
      <c r="F60" s="43"/>
      <c r="G60" s="43"/>
      <c r="H60" s="43"/>
      <c r="I60" s="43"/>
      <c r="J60" s="43"/>
      <c r="K60" s="43"/>
      <c r="L60" s="43"/>
      <c r="M60" s="43"/>
      <c r="N60" s="43"/>
      <c r="O60" s="43"/>
      <c r="P60" s="43"/>
      <c r="Q60" s="43"/>
      <c r="R60" s="43"/>
      <c r="S60" s="43"/>
      <c r="T60" s="43"/>
      <c r="U60" s="43"/>
      <c r="V60" s="65" t="s">
        <v>58</v>
      </c>
      <c r="W60" s="43"/>
      <c r="X60" s="43"/>
      <c r="Y60" s="43"/>
      <c r="Z60" s="43"/>
      <c r="AA60" s="43"/>
      <c r="AB60" s="43"/>
      <c r="AC60" s="43"/>
      <c r="AD60" s="43"/>
      <c r="AE60" s="43"/>
      <c r="AF60" s="43"/>
      <c r="AG60" s="43"/>
      <c r="AH60" s="65" t="s">
        <v>57</v>
      </c>
      <c r="AI60" s="43"/>
      <c r="AJ60" s="43"/>
      <c r="AK60" s="43"/>
      <c r="AL60" s="43"/>
      <c r="AM60" s="65" t="s">
        <v>58</v>
      </c>
      <c r="AN60" s="43"/>
      <c r="AO60" s="43"/>
      <c r="AP60" s="41"/>
      <c r="AQ60" s="41"/>
      <c r="AR60" s="45"/>
      <c r="BE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59</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60</v>
      </c>
      <c r="AI64" s="66"/>
      <c r="AJ64" s="66"/>
      <c r="AK64" s="66"/>
      <c r="AL64" s="66"/>
      <c r="AM64" s="66"/>
      <c r="AN64" s="66"/>
      <c r="AO64" s="66"/>
      <c r="AP64" s="41"/>
      <c r="AQ64" s="41"/>
      <c r="AR64" s="45"/>
      <c r="BE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57</v>
      </c>
      <c r="E75" s="43"/>
      <c r="F75" s="43"/>
      <c r="G75" s="43"/>
      <c r="H75" s="43"/>
      <c r="I75" s="43"/>
      <c r="J75" s="43"/>
      <c r="K75" s="43"/>
      <c r="L75" s="43"/>
      <c r="M75" s="43"/>
      <c r="N75" s="43"/>
      <c r="O75" s="43"/>
      <c r="P75" s="43"/>
      <c r="Q75" s="43"/>
      <c r="R75" s="43"/>
      <c r="S75" s="43"/>
      <c r="T75" s="43"/>
      <c r="U75" s="43"/>
      <c r="V75" s="65" t="s">
        <v>58</v>
      </c>
      <c r="W75" s="43"/>
      <c r="X75" s="43"/>
      <c r="Y75" s="43"/>
      <c r="Z75" s="43"/>
      <c r="AA75" s="43"/>
      <c r="AB75" s="43"/>
      <c r="AC75" s="43"/>
      <c r="AD75" s="43"/>
      <c r="AE75" s="43"/>
      <c r="AF75" s="43"/>
      <c r="AG75" s="43"/>
      <c r="AH75" s="65" t="s">
        <v>57</v>
      </c>
      <c r="AI75" s="43"/>
      <c r="AJ75" s="43"/>
      <c r="AK75" s="43"/>
      <c r="AL75" s="43"/>
      <c r="AM75" s="65" t="s">
        <v>58</v>
      </c>
      <c r="AN75" s="43"/>
      <c r="AO75" s="43"/>
      <c r="AP75" s="41"/>
      <c r="AQ75" s="41"/>
      <c r="AR75" s="45"/>
      <c r="BE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2" customFormat="1" ht="24.96" customHeight="1">
      <c r="A82" s="39"/>
      <c r="B82" s="40"/>
      <c r="C82" s="24" t="s">
        <v>61</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4" customFormat="1" ht="12" customHeight="1">
      <c r="A84" s="4"/>
      <c r="B84" s="71"/>
      <c r="C84" s="33" t="s">
        <v>13</v>
      </c>
      <c r="D84" s="72"/>
      <c r="E84" s="72"/>
      <c r="F84" s="72"/>
      <c r="G84" s="72"/>
      <c r="H84" s="72"/>
      <c r="I84" s="72"/>
      <c r="J84" s="72"/>
      <c r="K84" s="72"/>
      <c r="L84" s="72" t="str">
        <f>K5</f>
        <v>2</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5" customFormat="1" ht="36.96" customHeight="1">
      <c r="A85" s="5"/>
      <c r="B85" s="74"/>
      <c r="C85" s="75" t="s">
        <v>16</v>
      </c>
      <c r="D85" s="76"/>
      <c r="E85" s="76"/>
      <c r="F85" s="76"/>
      <c r="G85" s="76"/>
      <c r="H85" s="76"/>
      <c r="I85" s="76"/>
      <c r="J85" s="76"/>
      <c r="K85" s="76"/>
      <c r="L85" s="77" t="str">
        <f>K6</f>
        <v>Rekonstrukce ulice Koněvova, Praha 3, akce č. 999337 - Etapa 1 (Husitská - Černínova)</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2" customFormat="1" ht="12" customHeight="1">
      <c r="A87" s="39"/>
      <c r="B87" s="40"/>
      <c r="C87" s="33" t="s">
        <v>20</v>
      </c>
      <c r="D87" s="41"/>
      <c r="E87" s="41"/>
      <c r="F87" s="41"/>
      <c r="G87" s="41"/>
      <c r="H87" s="41"/>
      <c r="I87" s="41"/>
      <c r="J87" s="41"/>
      <c r="K87" s="41"/>
      <c r="L87" s="79" t="str">
        <f>IF(K8="","",K8)</f>
        <v>ulice Koněvova</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 "","",AN8)</f>
        <v>8. 12. 2019</v>
      </c>
      <c r="AN87" s="80"/>
      <c r="AO87" s="41"/>
      <c r="AP87" s="41"/>
      <c r="AQ87" s="41"/>
      <c r="AR87" s="45"/>
      <c r="BE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2" customFormat="1" ht="15.15" customHeight="1">
      <c r="A89" s="39"/>
      <c r="B89" s="40"/>
      <c r="C89" s="33" t="s">
        <v>24</v>
      </c>
      <c r="D89" s="41"/>
      <c r="E89" s="41"/>
      <c r="F89" s="41"/>
      <c r="G89" s="41"/>
      <c r="H89" s="41"/>
      <c r="I89" s="41"/>
      <c r="J89" s="41"/>
      <c r="K89" s="41"/>
      <c r="L89" s="72" t="str">
        <f>IF(E11= "","",E11)</f>
        <v>Technická správa komunikací hl. m. Prahy a.s.</v>
      </c>
      <c r="M89" s="41"/>
      <c r="N89" s="41"/>
      <c r="O89" s="41"/>
      <c r="P89" s="41"/>
      <c r="Q89" s="41"/>
      <c r="R89" s="41"/>
      <c r="S89" s="41"/>
      <c r="T89" s="41"/>
      <c r="U89" s="41"/>
      <c r="V89" s="41"/>
      <c r="W89" s="41"/>
      <c r="X89" s="41"/>
      <c r="Y89" s="41"/>
      <c r="Z89" s="41"/>
      <c r="AA89" s="41"/>
      <c r="AB89" s="41"/>
      <c r="AC89" s="41"/>
      <c r="AD89" s="41"/>
      <c r="AE89" s="41"/>
      <c r="AF89" s="41"/>
      <c r="AG89" s="41"/>
      <c r="AH89" s="41"/>
      <c r="AI89" s="33" t="s">
        <v>32</v>
      </c>
      <c r="AJ89" s="41"/>
      <c r="AK89" s="41"/>
      <c r="AL89" s="41"/>
      <c r="AM89" s="81" t="str">
        <f>IF(E17="","",E17)</f>
        <v>DIPRO, spol s r.o.</v>
      </c>
      <c r="AN89" s="72"/>
      <c r="AO89" s="72"/>
      <c r="AP89" s="72"/>
      <c r="AQ89" s="41"/>
      <c r="AR89" s="45"/>
      <c r="AS89" s="82" t="s">
        <v>62</v>
      </c>
      <c r="AT89" s="83"/>
      <c r="AU89" s="84"/>
      <c r="AV89" s="84"/>
      <c r="AW89" s="84"/>
      <c r="AX89" s="84"/>
      <c r="AY89" s="84"/>
      <c r="AZ89" s="84"/>
      <c r="BA89" s="84"/>
      <c r="BB89" s="84"/>
      <c r="BC89" s="84"/>
      <c r="BD89" s="85"/>
      <c r="BE89" s="39"/>
    </row>
    <row r="90" s="2" customFormat="1" ht="15.15" customHeight="1">
      <c r="A90" s="39"/>
      <c r="B90" s="40"/>
      <c r="C90" s="33" t="s">
        <v>30</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37</v>
      </c>
      <c r="AJ90" s="41"/>
      <c r="AK90" s="41"/>
      <c r="AL90" s="41"/>
      <c r="AM90" s="81" t="str">
        <f>IF(E20="","",E20)</f>
        <v>TMI Building s.r.o.</v>
      </c>
      <c r="AN90" s="72"/>
      <c r="AO90" s="72"/>
      <c r="AP90" s="72"/>
      <c r="AQ90" s="41"/>
      <c r="AR90" s="45"/>
      <c r="AS90" s="86"/>
      <c r="AT90" s="87"/>
      <c r="AU90" s="88"/>
      <c r="AV90" s="88"/>
      <c r="AW90" s="88"/>
      <c r="AX90" s="88"/>
      <c r="AY90" s="88"/>
      <c r="AZ90" s="88"/>
      <c r="BA90" s="88"/>
      <c r="BB90" s="88"/>
      <c r="BC90" s="88"/>
      <c r="BD90" s="89"/>
      <c r="BE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2" customFormat="1" ht="29.28" customHeight="1">
      <c r="A92" s="39"/>
      <c r="B92" s="40"/>
      <c r="C92" s="94" t="s">
        <v>63</v>
      </c>
      <c r="D92" s="95"/>
      <c r="E92" s="95"/>
      <c r="F92" s="95"/>
      <c r="G92" s="95"/>
      <c r="H92" s="96"/>
      <c r="I92" s="97" t="s">
        <v>64</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65</v>
      </c>
      <c r="AH92" s="95"/>
      <c r="AI92" s="95"/>
      <c r="AJ92" s="95"/>
      <c r="AK92" s="95"/>
      <c r="AL92" s="95"/>
      <c r="AM92" s="95"/>
      <c r="AN92" s="97" t="s">
        <v>66</v>
      </c>
      <c r="AO92" s="95"/>
      <c r="AP92" s="99"/>
      <c r="AQ92" s="100" t="s">
        <v>67</v>
      </c>
      <c r="AR92" s="45"/>
      <c r="AS92" s="101" t="s">
        <v>68</v>
      </c>
      <c r="AT92" s="102" t="s">
        <v>69</v>
      </c>
      <c r="AU92" s="102" t="s">
        <v>70</v>
      </c>
      <c r="AV92" s="102" t="s">
        <v>71</v>
      </c>
      <c r="AW92" s="102" t="s">
        <v>72</v>
      </c>
      <c r="AX92" s="102" t="s">
        <v>73</v>
      </c>
      <c r="AY92" s="102" t="s">
        <v>74</v>
      </c>
      <c r="AZ92" s="102" t="s">
        <v>75</v>
      </c>
      <c r="BA92" s="102" t="s">
        <v>76</v>
      </c>
      <c r="BB92" s="102" t="s">
        <v>77</v>
      </c>
      <c r="BC92" s="102" t="s">
        <v>78</v>
      </c>
      <c r="BD92" s="103" t="s">
        <v>79</v>
      </c>
      <c r="BE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6" customFormat="1" ht="32.4" customHeight="1">
      <c r="A94" s="6"/>
      <c r="B94" s="107"/>
      <c r="C94" s="108" t="s">
        <v>80</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ROUND(AG95+SUM(AG96:AG100)+SUM(AG104:AG110),2)</f>
        <v>0</v>
      </c>
      <c r="AH94" s="110"/>
      <c r="AI94" s="110"/>
      <c r="AJ94" s="110"/>
      <c r="AK94" s="110"/>
      <c r="AL94" s="110"/>
      <c r="AM94" s="110"/>
      <c r="AN94" s="111">
        <f>SUM(AG94,AT94)</f>
        <v>0</v>
      </c>
      <c r="AO94" s="111"/>
      <c r="AP94" s="111"/>
      <c r="AQ94" s="112" t="s">
        <v>1</v>
      </c>
      <c r="AR94" s="113"/>
      <c r="AS94" s="114">
        <f>ROUND(AS95+SUM(AS96:AS100)+SUM(AS104:AS110),2)</f>
        <v>0</v>
      </c>
      <c r="AT94" s="115">
        <f>ROUND(SUM(AV94:AW94),2)</f>
        <v>0</v>
      </c>
      <c r="AU94" s="116">
        <f>ROUND(AU95+SUM(AU96:AU100)+SUM(AU104:AU110),5)</f>
        <v>0</v>
      </c>
      <c r="AV94" s="115">
        <f>ROUND(AZ94*L29,2)</f>
        <v>0</v>
      </c>
      <c r="AW94" s="115">
        <f>ROUND(BA94*L30,2)</f>
        <v>0</v>
      </c>
      <c r="AX94" s="115">
        <f>ROUND(BB94*L29,2)</f>
        <v>0</v>
      </c>
      <c r="AY94" s="115">
        <f>ROUND(BC94*L30,2)</f>
        <v>0</v>
      </c>
      <c r="AZ94" s="115">
        <f>ROUND(AZ95+SUM(AZ96:AZ100)+SUM(AZ104:AZ110),2)</f>
        <v>0</v>
      </c>
      <c r="BA94" s="115">
        <f>ROUND(BA95+SUM(BA96:BA100)+SUM(BA104:BA110),2)</f>
        <v>0</v>
      </c>
      <c r="BB94" s="115">
        <f>ROUND(BB95+SUM(BB96:BB100)+SUM(BB104:BB110),2)</f>
        <v>0</v>
      </c>
      <c r="BC94" s="115">
        <f>ROUND(BC95+SUM(BC96:BC100)+SUM(BC104:BC110),2)</f>
        <v>0</v>
      </c>
      <c r="BD94" s="117">
        <f>ROUND(BD95+SUM(BD96:BD100)+SUM(BD104:BD110),2)</f>
        <v>0</v>
      </c>
      <c r="BE94" s="6"/>
      <c r="BS94" s="118" t="s">
        <v>81</v>
      </c>
      <c r="BT94" s="118" t="s">
        <v>82</v>
      </c>
      <c r="BU94" s="119" t="s">
        <v>83</v>
      </c>
      <c r="BV94" s="118" t="s">
        <v>84</v>
      </c>
      <c r="BW94" s="118" t="s">
        <v>5</v>
      </c>
      <c r="BX94" s="118" t="s">
        <v>85</v>
      </c>
      <c r="CL94" s="118" t="s">
        <v>1</v>
      </c>
    </row>
    <row r="95" s="7" customFormat="1" ht="16.5" customHeight="1">
      <c r="A95" s="120" t="s">
        <v>86</v>
      </c>
      <c r="B95" s="121"/>
      <c r="C95" s="122"/>
      <c r="D95" s="123" t="s">
        <v>87</v>
      </c>
      <c r="E95" s="123"/>
      <c r="F95" s="123"/>
      <c r="G95" s="123"/>
      <c r="H95" s="123"/>
      <c r="I95" s="124"/>
      <c r="J95" s="123" t="s">
        <v>88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101 - Komunikace'!J30</f>
        <v>0</v>
      </c>
      <c r="AH95" s="124"/>
      <c r="AI95" s="124"/>
      <c r="AJ95" s="124"/>
      <c r="AK95" s="124"/>
      <c r="AL95" s="124"/>
      <c r="AM95" s="124"/>
      <c r="AN95" s="125">
        <f>SUM(AG95,AT95)</f>
        <v>0</v>
      </c>
      <c r="AO95" s="124"/>
      <c r="AP95" s="124"/>
      <c r="AQ95" s="126" t="s">
        <v>89</v>
      </c>
      <c r="AR95" s="127"/>
      <c r="AS95" s="128">
        <v>0</v>
      </c>
      <c r="AT95" s="129">
        <f>ROUND(SUM(AV95:AW95),2)</f>
        <v>0</v>
      </c>
      <c r="AU95" s="130">
        <f>'SO 101 - Komunikace'!P128</f>
        <v>0</v>
      </c>
      <c r="AV95" s="129">
        <f>'SO 101 - Komunikace'!J33</f>
        <v>0</v>
      </c>
      <c r="AW95" s="129">
        <f>'SO 101 - Komunikace'!J34</f>
        <v>0</v>
      </c>
      <c r="AX95" s="129">
        <f>'SO 101 - Komunikace'!J35</f>
        <v>0</v>
      </c>
      <c r="AY95" s="129">
        <f>'SO 101 - Komunikace'!J36</f>
        <v>0</v>
      </c>
      <c r="AZ95" s="129">
        <f>'SO 101 - Komunikace'!F33</f>
        <v>0</v>
      </c>
      <c r="BA95" s="129">
        <f>'SO 101 - Komunikace'!F34</f>
        <v>0</v>
      </c>
      <c r="BB95" s="129">
        <f>'SO 101 - Komunikace'!F35</f>
        <v>0</v>
      </c>
      <c r="BC95" s="129">
        <f>'SO 101 - Komunikace'!F36</f>
        <v>0</v>
      </c>
      <c r="BD95" s="131">
        <f>'SO 101 - Komunikace'!F37</f>
        <v>0</v>
      </c>
      <c r="BE95" s="7"/>
      <c r="BT95" s="132" t="s">
        <v>90</v>
      </c>
      <c r="BV95" s="132" t="s">
        <v>84</v>
      </c>
      <c r="BW95" s="132" t="s">
        <v>91</v>
      </c>
      <c r="BX95" s="132" t="s">
        <v>5</v>
      </c>
      <c r="CL95" s="132" t="s">
        <v>1</v>
      </c>
      <c r="CM95" s="132" t="s">
        <v>14</v>
      </c>
    </row>
    <row r="96" s="7" customFormat="1" ht="16.5" customHeight="1">
      <c r="A96" s="120" t="s">
        <v>86</v>
      </c>
      <c r="B96" s="121"/>
      <c r="C96" s="122"/>
      <c r="D96" s="123" t="s">
        <v>92</v>
      </c>
      <c r="E96" s="123"/>
      <c r="F96" s="123"/>
      <c r="G96" s="123"/>
      <c r="H96" s="123"/>
      <c r="I96" s="124"/>
      <c r="J96" s="123" t="s">
        <v>93</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403 - Přípojky městské...'!J30</f>
        <v>0</v>
      </c>
      <c r="AH96" s="124"/>
      <c r="AI96" s="124"/>
      <c r="AJ96" s="124"/>
      <c r="AK96" s="124"/>
      <c r="AL96" s="124"/>
      <c r="AM96" s="124"/>
      <c r="AN96" s="125">
        <f>SUM(AG96,AT96)</f>
        <v>0</v>
      </c>
      <c r="AO96" s="124"/>
      <c r="AP96" s="124"/>
      <c r="AQ96" s="126" t="s">
        <v>89</v>
      </c>
      <c r="AR96" s="127"/>
      <c r="AS96" s="128">
        <v>0</v>
      </c>
      <c r="AT96" s="129">
        <f>ROUND(SUM(AV96:AW96),2)</f>
        <v>0</v>
      </c>
      <c r="AU96" s="130">
        <f>'SO 403 - Přípojky městské...'!P119</f>
        <v>0</v>
      </c>
      <c r="AV96" s="129">
        <f>'SO 403 - Přípojky městské...'!J33</f>
        <v>0</v>
      </c>
      <c r="AW96" s="129">
        <f>'SO 403 - Přípojky městské...'!J34</f>
        <v>0</v>
      </c>
      <c r="AX96" s="129">
        <f>'SO 403 - Přípojky městské...'!J35</f>
        <v>0</v>
      </c>
      <c r="AY96" s="129">
        <f>'SO 403 - Přípojky městské...'!J36</f>
        <v>0</v>
      </c>
      <c r="AZ96" s="129">
        <f>'SO 403 - Přípojky městské...'!F33</f>
        <v>0</v>
      </c>
      <c r="BA96" s="129">
        <f>'SO 403 - Přípojky městské...'!F34</f>
        <v>0</v>
      </c>
      <c r="BB96" s="129">
        <f>'SO 403 - Přípojky městské...'!F35</f>
        <v>0</v>
      </c>
      <c r="BC96" s="129">
        <f>'SO 403 - Přípojky městské...'!F36</f>
        <v>0</v>
      </c>
      <c r="BD96" s="131">
        <f>'SO 403 - Přípojky městské...'!F37</f>
        <v>0</v>
      </c>
      <c r="BE96" s="7"/>
      <c r="BT96" s="132" t="s">
        <v>90</v>
      </c>
      <c r="BV96" s="132" t="s">
        <v>84</v>
      </c>
      <c r="BW96" s="132" t="s">
        <v>94</v>
      </c>
      <c r="BX96" s="132" t="s">
        <v>5</v>
      </c>
      <c r="CL96" s="132" t="s">
        <v>1</v>
      </c>
      <c r="CM96" s="132" t="s">
        <v>14</v>
      </c>
    </row>
    <row r="97" s="7" customFormat="1" ht="16.5" customHeight="1">
      <c r="A97" s="120" t="s">
        <v>86</v>
      </c>
      <c r="B97" s="121"/>
      <c r="C97" s="122"/>
      <c r="D97" s="123" t="s">
        <v>95</v>
      </c>
      <c r="E97" s="123"/>
      <c r="F97" s="123"/>
      <c r="G97" s="123"/>
      <c r="H97" s="123"/>
      <c r="I97" s="124"/>
      <c r="J97" s="123" t="s">
        <v>96</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421 - Přeložky kabelů ...'!J30</f>
        <v>0</v>
      </c>
      <c r="AH97" s="124"/>
      <c r="AI97" s="124"/>
      <c r="AJ97" s="124"/>
      <c r="AK97" s="124"/>
      <c r="AL97" s="124"/>
      <c r="AM97" s="124"/>
      <c r="AN97" s="125">
        <f>SUM(AG97,AT97)</f>
        <v>0</v>
      </c>
      <c r="AO97" s="124"/>
      <c r="AP97" s="124"/>
      <c r="AQ97" s="126" t="s">
        <v>89</v>
      </c>
      <c r="AR97" s="127"/>
      <c r="AS97" s="128">
        <v>0</v>
      </c>
      <c r="AT97" s="129">
        <f>ROUND(SUM(AV97:AW97),2)</f>
        <v>0</v>
      </c>
      <c r="AU97" s="130">
        <f>'SO 421 - Přeložky kabelů ...'!P118</f>
        <v>0</v>
      </c>
      <c r="AV97" s="129">
        <f>'SO 421 - Přeložky kabelů ...'!J33</f>
        <v>0</v>
      </c>
      <c r="AW97" s="129">
        <f>'SO 421 - Přeložky kabelů ...'!J34</f>
        <v>0</v>
      </c>
      <c r="AX97" s="129">
        <f>'SO 421 - Přeložky kabelů ...'!J35</f>
        <v>0</v>
      </c>
      <c r="AY97" s="129">
        <f>'SO 421 - Přeložky kabelů ...'!J36</f>
        <v>0</v>
      </c>
      <c r="AZ97" s="129">
        <f>'SO 421 - Přeložky kabelů ...'!F33</f>
        <v>0</v>
      </c>
      <c r="BA97" s="129">
        <f>'SO 421 - Přeložky kabelů ...'!F34</f>
        <v>0</v>
      </c>
      <c r="BB97" s="129">
        <f>'SO 421 - Přeložky kabelů ...'!F35</f>
        <v>0</v>
      </c>
      <c r="BC97" s="129">
        <f>'SO 421 - Přeložky kabelů ...'!F36</f>
        <v>0</v>
      </c>
      <c r="BD97" s="131">
        <f>'SO 421 - Přeložky kabelů ...'!F37</f>
        <v>0</v>
      </c>
      <c r="BE97" s="7"/>
      <c r="BT97" s="132" t="s">
        <v>90</v>
      </c>
      <c r="BV97" s="132" t="s">
        <v>84</v>
      </c>
      <c r="BW97" s="132" t="s">
        <v>97</v>
      </c>
      <c r="BX97" s="132" t="s">
        <v>5</v>
      </c>
      <c r="CL97" s="132" t="s">
        <v>1</v>
      </c>
      <c r="CM97" s="132" t="s">
        <v>14</v>
      </c>
    </row>
    <row r="98" s="7" customFormat="1" ht="16.5" customHeight="1">
      <c r="A98" s="120" t="s">
        <v>86</v>
      </c>
      <c r="B98" s="121"/>
      <c r="C98" s="122"/>
      <c r="D98" s="123" t="s">
        <v>98</v>
      </c>
      <c r="E98" s="123"/>
      <c r="F98" s="123"/>
      <c r="G98" s="123"/>
      <c r="H98" s="123"/>
      <c r="I98" s="124"/>
      <c r="J98" s="123" t="s">
        <v>99</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 422 - Přeložky kabelů UPC'!J30</f>
        <v>0</v>
      </c>
      <c r="AH98" s="124"/>
      <c r="AI98" s="124"/>
      <c r="AJ98" s="124"/>
      <c r="AK98" s="124"/>
      <c r="AL98" s="124"/>
      <c r="AM98" s="124"/>
      <c r="AN98" s="125">
        <f>SUM(AG98,AT98)</f>
        <v>0</v>
      </c>
      <c r="AO98" s="124"/>
      <c r="AP98" s="124"/>
      <c r="AQ98" s="126" t="s">
        <v>89</v>
      </c>
      <c r="AR98" s="127"/>
      <c r="AS98" s="128">
        <v>0</v>
      </c>
      <c r="AT98" s="129">
        <f>ROUND(SUM(AV98:AW98),2)</f>
        <v>0</v>
      </c>
      <c r="AU98" s="130">
        <f>'SO 422 - Přeložky kabelů UPC'!P118</f>
        <v>0</v>
      </c>
      <c r="AV98" s="129">
        <f>'SO 422 - Přeložky kabelů UPC'!J33</f>
        <v>0</v>
      </c>
      <c r="AW98" s="129">
        <f>'SO 422 - Přeložky kabelů UPC'!J34</f>
        <v>0</v>
      </c>
      <c r="AX98" s="129">
        <f>'SO 422 - Přeložky kabelů UPC'!J35</f>
        <v>0</v>
      </c>
      <c r="AY98" s="129">
        <f>'SO 422 - Přeložky kabelů UPC'!J36</f>
        <v>0</v>
      </c>
      <c r="AZ98" s="129">
        <f>'SO 422 - Přeložky kabelů UPC'!F33</f>
        <v>0</v>
      </c>
      <c r="BA98" s="129">
        <f>'SO 422 - Přeložky kabelů UPC'!F34</f>
        <v>0</v>
      </c>
      <c r="BB98" s="129">
        <f>'SO 422 - Přeložky kabelů UPC'!F35</f>
        <v>0</v>
      </c>
      <c r="BC98" s="129">
        <f>'SO 422 - Přeložky kabelů UPC'!F36</f>
        <v>0</v>
      </c>
      <c r="BD98" s="131">
        <f>'SO 422 - Přeložky kabelů UPC'!F37</f>
        <v>0</v>
      </c>
      <c r="BE98" s="7"/>
      <c r="BT98" s="132" t="s">
        <v>90</v>
      </c>
      <c r="BV98" s="132" t="s">
        <v>84</v>
      </c>
      <c r="BW98" s="132" t="s">
        <v>100</v>
      </c>
      <c r="BX98" s="132" t="s">
        <v>5</v>
      </c>
      <c r="CL98" s="132" t="s">
        <v>1</v>
      </c>
      <c r="CM98" s="132" t="s">
        <v>14</v>
      </c>
    </row>
    <row r="99" s="7" customFormat="1" ht="16.5" customHeight="1">
      <c r="A99" s="120" t="s">
        <v>86</v>
      </c>
      <c r="B99" s="121"/>
      <c r="C99" s="122"/>
      <c r="D99" s="123" t="s">
        <v>101</v>
      </c>
      <c r="E99" s="123"/>
      <c r="F99" s="123"/>
      <c r="G99" s="123"/>
      <c r="H99" s="123"/>
      <c r="I99" s="124"/>
      <c r="J99" s="123" t="s">
        <v>102</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 424 - Přeložky kabelů ...'!J30</f>
        <v>0</v>
      </c>
      <c r="AH99" s="124"/>
      <c r="AI99" s="124"/>
      <c r="AJ99" s="124"/>
      <c r="AK99" s="124"/>
      <c r="AL99" s="124"/>
      <c r="AM99" s="124"/>
      <c r="AN99" s="125">
        <f>SUM(AG99,AT99)</f>
        <v>0</v>
      </c>
      <c r="AO99" s="124"/>
      <c r="AP99" s="124"/>
      <c r="AQ99" s="126" t="s">
        <v>89</v>
      </c>
      <c r="AR99" s="127"/>
      <c r="AS99" s="128">
        <v>0</v>
      </c>
      <c r="AT99" s="129">
        <f>ROUND(SUM(AV99:AW99),2)</f>
        <v>0</v>
      </c>
      <c r="AU99" s="130">
        <f>'SO 424 - Přeložky kabelů ...'!P118</f>
        <v>0</v>
      </c>
      <c r="AV99" s="129">
        <f>'SO 424 - Přeložky kabelů ...'!J33</f>
        <v>0</v>
      </c>
      <c r="AW99" s="129">
        <f>'SO 424 - Přeložky kabelů ...'!J34</f>
        <v>0</v>
      </c>
      <c r="AX99" s="129">
        <f>'SO 424 - Přeložky kabelů ...'!J35</f>
        <v>0</v>
      </c>
      <c r="AY99" s="129">
        <f>'SO 424 - Přeložky kabelů ...'!J36</f>
        <v>0</v>
      </c>
      <c r="AZ99" s="129">
        <f>'SO 424 - Přeložky kabelů ...'!F33</f>
        <v>0</v>
      </c>
      <c r="BA99" s="129">
        <f>'SO 424 - Přeložky kabelů ...'!F34</f>
        <v>0</v>
      </c>
      <c r="BB99" s="129">
        <f>'SO 424 - Přeložky kabelů ...'!F35</f>
        <v>0</v>
      </c>
      <c r="BC99" s="129">
        <f>'SO 424 - Přeložky kabelů ...'!F36</f>
        <v>0</v>
      </c>
      <c r="BD99" s="131">
        <f>'SO 424 - Přeložky kabelů ...'!F37</f>
        <v>0</v>
      </c>
      <c r="BE99" s="7"/>
      <c r="BT99" s="132" t="s">
        <v>90</v>
      </c>
      <c r="BV99" s="132" t="s">
        <v>84</v>
      </c>
      <c r="BW99" s="132" t="s">
        <v>103</v>
      </c>
      <c r="BX99" s="132" t="s">
        <v>5</v>
      </c>
      <c r="CL99" s="132" t="s">
        <v>1</v>
      </c>
      <c r="CM99" s="132" t="s">
        <v>14</v>
      </c>
    </row>
    <row r="100" s="7" customFormat="1" ht="16.5" customHeight="1">
      <c r="A100" s="7"/>
      <c r="B100" s="121"/>
      <c r="C100" s="122"/>
      <c r="D100" s="123" t="s">
        <v>104</v>
      </c>
      <c r="E100" s="123"/>
      <c r="F100" s="123"/>
      <c r="G100" s="123"/>
      <c r="H100" s="123"/>
      <c r="I100" s="124"/>
      <c r="J100" s="123" t="s">
        <v>105</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33">
        <f>ROUND(SUM(AG101:AG103),2)</f>
        <v>0</v>
      </c>
      <c r="AH100" s="124"/>
      <c r="AI100" s="124"/>
      <c r="AJ100" s="124"/>
      <c r="AK100" s="124"/>
      <c r="AL100" s="124"/>
      <c r="AM100" s="124"/>
      <c r="AN100" s="125">
        <f>SUM(AG100,AT100)</f>
        <v>0</v>
      </c>
      <c r="AO100" s="124"/>
      <c r="AP100" s="124"/>
      <c r="AQ100" s="126" t="s">
        <v>89</v>
      </c>
      <c r="AR100" s="127"/>
      <c r="AS100" s="128">
        <f>ROUND(SUM(AS101:AS103),2)</f>
        <v>0</v>
      </c>
      <c r="AT100" s="129">
        <f>ROUND(SUM(AV100:AW100),2)</f>
        <v>0</v>
      </c>
      <c r="AU100" s="130">
        <f>ROUND(SUM(AU101:AU103),5)</f>
        <v>0</v>
      </c>
      <c r="AV100" s="129">
        <f>ROUND(AZ100*L29,2)</f>
        <v>0</v>
      </c>
      <c r="AW100" s="129">
        <f>ROUND(BA100*L30,2)</f>
        <v>0</v>
      </c>
      <c r="AX100" s="129">
        <f>ROUND(BB100*L29,2)</f>
        <v>0</v>
      </c>
      <c r="AY100" s="129">
        <f>ROUND(BC100*L30,2)</f>
        <v>0</v>
      </c>
      <c r="AZ100" s="129">
        <f>ROUND(SUM(AZ101:AZ103),2)</f>
        <v>0</v>
      </c>
      <c r="BA100" s="129">
        <f>ROUND(SUM(BA101:BA103),2)</f>
        <v>0</v>
      </c>
      <c r="BB100" s="129">
        <f>ROUND(SUM(BB101:BB103),2)</f>
        <v>0</v>
      </c>
      <c r="BC100" s="129">
        <f>ROUND(SUM(BC101:BC103),2)</f>
        <v>0</v>
      </c>
      <c r="BD100" s="131">
        <f>ROUND(SUM(BD101:BD103),2)</f>
        <v>0</v>
      </c>
      <c r="BE100" s="7"/>
      <c r="BS100" s="132" t="s">
        <v>81</v>
      </c>
      <c r="BT100" s="132" t="s">
        <v>90</v>
      </c>
      <c r="BU100" s="132" t="s">
        <v>83</v>
      </c>
      <c r="BV100" s="132" t="s">
        <v>84</v>
      </c>
      <c r="BW100" s="132" t="s">
        <v>106</v>
      </c>
      <c r="BX100" s="132" t="s">
        <v>5</v>
      </c>
      <c r="CL100" s="132" t="s">
        <v>1</v>
      </c>
      <c r="CM100" s="132" t="s">
        <v>14</v>
      </c>
    </row>
    <row r="101" s="4" customFormat="1" ht="25.5" customHeight="1">
      <c r="A101" s="120" t="s">
        <v>86</v>
      </c>
      <c r="B101" s="71"/>
      <c r="C101" s="134"/>
      <c r="D101" s="134"/>
      <c r="E101" s="135" t="s">
        <v>107</v>
      </c>
      <c r="F101" s="135"/>
      <c r="G101" s="135"/>
      <c r="H101" s="135"/>
      <c r="I101" s="135"/>
      <c r="J101" s="134"/>
      <c r="K101" s="135" t="s">
        <v>108</v>
      </c>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'SO 501.1 - Odstranění pov...'!J32</f>
        <v>0</v>
      </c>
      <c r="AH101" s="134"/>
      <c r="AI101" s="134"/>
      <c r="AJ101" s="134"/>
      <c r="AK101" s="134"/>
      <c r="AL101" s="134"/>
      <c r="AM101" s="134"/>
      <c r="AN101" s="136">
        <f>SUM(AG101,AT101)</f>
        <v>0</v>
      </c>
      <c r="AO101" s="134"/>
      <c r="AP101" s="134"/>
      <c r="AQ101" s="137" t="s">
        <v>109</v>
      </c>
      <c r="AR101" s="73"/>
      <c r="AS101" s="138">
        <v>0</v>
      </c>
      <c r="AT101" s="139">
        <f>ROUND(SUM(AV101:AW101),2)</f>
        <v>0</v>
      </c>
      <c r="AU101" s="140">
        <f>'SO 501.1 - Odstranění pov...'!P124</f>
        <v>0</v>
      </c>
      <c r="AV101" s="139">
        <f>'SO 501.1 - Odstranění pov...'!J35</f>
        <v>0</v>
      </c>
      <c r="AW101" s="139">
        <f>'SO 501.1 - Odstranění pov...'!J36</f>
        <v>0</v>
      </c>
      <c r="AX101" s="139">
        <f>'SO 501.1 - Odstranění pov...'!J37</f>
        <v>0</v>
      </c>
      <c r="AY101" s="139">
        <f>'SO 501.1 - Odstranění pov...'!J38</f>
        <v>0</v>
      </c>
      <c r="AZ101" s="139">
        <f>'SO 501.1 - Odstranění pov...'!F35</f>
        <v>0</v>
      </c>
      <c r="BA101" s="139">
        <f>'SO 501.1 - Odstranění pov...'!F36</f>
        <v>0</v>
      </c>
      <c r="BB101" s="139">
        <f>'SO 501.1 - Odstranění pov...'!F37</f>
        <v>0</v>
      </c>
      <c r="BC101" s="139">
        <f>'SO 501.1 - Odstranění pov...'!F38</f>
        <v>0</v>
      </c>
      <c r="BD101" s="141">
        <f>'SO 501.1 - Odstranění pov...'!F39</f>
        <v>0</v>
      </c>
      <c r="BE101" s="4"/>
      <c r="BT101" s="142" t="s">
        <v>14</v>
      </c>
      <c r="BV101" s="142" t="s">
        <v>84</v>
      </c>
      <c r="BW101" s="142" t="s">
        <v>110</v>
      </c>
      <c r="BX101" s="142" t="s">
        <v>106</v>
      </c>
      <c r="CL101" s="142" t="s">
        <v>1</v>
      </c>
    </row>
    <row r="102" s="4" customFormat="1" ht="25.5" customHeight="1">
      <c r="A102" s="120" t="s">
        <v>86</v>
      </c>
      <c r="B102" s="71"/>
      <c r="C102" s="134"/>
      <c r="D102" s="134"/>
      <c r="E102" s="135" t="s">
        <v>111</v>
      </c>
      <c r="F102" s="135"/>
      <c r="G102" s="135"/>
      <c r="H102" s="135"/>
      <c r="I102" s="135"/>
      <c r="J102" s="134"/>
      <c r="K102" s="135" t="s">
        <v>112</v>
      </c>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6">
        <f>'SO 501.2 - Uliční vpusti'!J32</f>
        <v>0</v>
      </c>
      <c r="AH102" s="134"/>
      <c r="AI102" s="134"/>
      <c r="AJ102" s="134"/>
      <c r="AK102" s="134"/>
      <c r="AL102" s="134"/>
      <c r="AM102" s="134"/>
      <c r="AN102" s="136">
        <f>SUM(AG102,AT102)</f>
        <v>0</v>
      </c>
      <c r="AO102" s="134"/>
      <c r="AP102" s="134"/>
      <c r="AQ102" s="137" t="s">
        <v>109</v>
      </c>
      <c r="AR102" s="73"/>
      <c r="AS102" s="138">
        <v>0</v>
      </c>
      <c r="AT102" s="139">
        <f>ROUND(SUM(AV102:AW102),2)</f>
        <v>0</v>
      </c>
      <c r="AU102" s="140">
        <f>'SO 501.2 - Uliční vpusti'!P130</f>
        <v>0</v>
      </c>
      <c r="AV102" s="139">
        <f>'SO 501.2 - Uliční vpusti'!J35</f>
        <v>0</v>
      </c>
      <c r="AW102" s="139">
        <f>'SO 501.2 - Uliční vpusti'!J36</f>
        <v>0</v>
      </c>
      <c r="AX102" s="139">
        <f>'SO 501.2 - Uliční vpusti'!J37</f>
        <v>0</v>
      </c>
      <c r="AY102" s="139">
        <f>'SO 501.2 - Uliční vpusti'!J38</f>
        <v>0</v>
      </c>
      <c r="AZ102" s="139">
        <f>'SO 501.2 - Uliční vpusti'!F35</f>
        <v>0</v>
      </c>
      <c r="BA102" s="139">
        <f>'SO 501.2 - Uliční vpusti'!F36</f>
        <v>0</v>
      </c>
      <c r="BB102" s="139">
        <f>'SO 501.2 - Uliční vpusti'!F37</f>
        <v>0</v>
      </c>
      <c r="BC102" s="139">
        <f>'SO 501.2 - Uliční vpusti'!F38</f>
        <v>0</v>
      </c>
      <c r="BD102" s="141">
        <f>'SO 501.2 - Uliční vpusti'!F39</f>
        <v>0</v>
      </c>
      <c r="BE102" s="4"/>
      <c r="BT102" s="142" t="s">
        <v>14</v>
      </c>
      <c r="BV102" s="142" t="s">
        <v>84</v>
      </c>
      <c r="BW102" s="142" t="s">
        <v>113</v>
      </c>
      <c r="BX102" s="142" t="s">
        <v>106</v>
      </c>
      <c r="CL102" s="142" t="s">
        <v>1</v>
      </c>
    </row>
    <row r="103" s="4" customFormat="1" ht="25.5" customHeight="1">
      <c r="A103" s="120" t="s">
        <v>86</v>
      </c>
      <c r="B103" s="71"/>
      <c r="C103" s="134"/>
      <c r="D103" s="134"/>
      <c r="E103" s="135" t="s">
        <v>114</v>
      </c>
      <c r="F103" s="135"/>
      <c r="G103" s="135"/>
      <c r="H103" s="135"/>
      <c r="I103" s="135"/>
      <c r="J103" s="134"/>
      <c r="K103" s="135" t="s">
        <v>115</v>
      </c>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6">
        <f>'SO 501.3 - Provizorní vys...'!J32</f>
        <v>0</v>
      </c>
      <c r="AH103" s="134"/>
      <c r="AI103" s="134"/>
      <c r="AJ103" s="134"/>
      <c r="AK103" s="134"/>
      <c r="AL103" s="134"/>
      <c r="AM103" s="134"/>
      <c r="AN103" s="136">
        <f>SUM(AG103,AT103)</f>
        <v>0</v>
      </c>
      <c r="AO103" s="134"/>
      <c r="AP103" s="134"/>
      <c r="AQ103" s="137" t="s">
        <v>109</v>
      </c>
      <c r="AR103" s="73"/>
      <c r="AS103" s="138">
        <v>0</v>
      </c>
      <c r="AT103" s="139">
        <f>ROUND(SUM(AV103:AW103),2)</f>
        <v>0</v>
      </c>
      <c r="AU103" s="140">
        <f>'SO 501.3 - Provizorní vys...'!P125</f>
        <v>0</v>
      </c>
      <c r="AV103" s="139">
        <f>'SO 501.3 - Provizorní vys...'!J35</f>
        <v>0</v>
      </c>
      <c r="AW103" s="139">
        <f>'SO 501.3 - Provizorní vys...'!J36</f>
        <v>0</v>
      </c>
      <c r="AX103" s="139">
        <f>'SO 501.3 - Provizorní vys...'!J37</f>
        <v>0</v>
      </c>
      <c r="AY103" s="139">
        <f>'SO 501.3 - Provizorní vys...'!J38</f>
        <v>0</v>
      </c>
      <c r="AZ103" s="139">
        <f>'SO 501.3 - Provizorní vys...'!F35</f>
        <v>0</v>
      </c>
      <c r="BA103" s="139">
        <f>'SO 501.3 - Provizorní vys...'!F36</f>
        <v>0</v>
      </c>
      <c r="BB103" s="139">
        <f>'SO 501.3 - Provizorní vys...'!F37</f>
        <v>0</v>
      </c>
      <c r="BC103" s="139">
        <f>'SO 501.3 - Provizorní vys...'!F38</f>
        <v>0</v>
      </c>
      <c r="BD103" s="141">
        <f>'SO 501.3 - Provizorní vys...'!F39</f>
        <v>0</v>
      </c>
      <c r="BE103" s="4"/>
      <c r="BT103" s="142" t="s">
        <v>14</v>
      </c>
      <c r="BV103" s="142" t="s">
        <v>84</v>
      </c>
      <c r="BW103" s="142" t="s">
        <v>116</v>
      </c>
      <c r="BX103" s="142" t="s">
        <v>106</v>
      </c>
      <c r="CL103" s="142" t="s">
        <v>1</v>
      </c>
    </row>
    <row r="104" s="7" customFormat="1" ht="16.5" customHeight="1">
      <c r="A104" s="120" t="s">
        <v>86</v>
      </c>
      <c r="B104" s="121"/>
      <c r="C104" s="122"/>
      <c r="D104" s="123" t="s">
        <v>117</v>
      </c>
      <c r="E104" s="123"/>
      <c r="F104" s="123"/>
      <c r="G104" s="123"/>
      <c r="H104" s="123"/>
      <c r="I104" s="124"/>
      <c r="J104" s="123" t="s">
        <v>118</v>
      </c>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5">
        <f>'SO 701 - Přemístění vitrí...'!J30</f>
        <v>0</v>
      </c>
      <c r="AH104" s="124"/>
      <c r="AI104" s="124"/>
      <c r="AJ104" s="124"/>
      <c r="AK104" s="124"/>
      <c r="AL104" s="124"/>
      <c r="AM104" s="124"/>
      <c r="AN104" s="125">
        <f>SUM(AG104,AT104)</f>
        <v>0</v>
      </c>
      <c r="AO104" s="124"/>
      <c r="AP104" s="124"/>
      <c r="AQ104" s="126" t="s">
        <v>89</v>
      </c>
      <c r="AR104" s="127"/>
      <c r="AS104" s="128">
        <v>0</v>
      </c>
      <c r="AT104" s="129">
        <f>ROUND(SUM(AV104:AW104),2)</f>
        <v>0</v>
      </c>
      <c r="AU104" s="130">
        <f>'SO 701 - Přemístění vitrí...'!P127</f>
        <v>0</v>
      </c>
      <c r="AV104" s="129">
        <f>'SO 701 - Přemístění vitrí...'!J33</f>
        <v>0</v>
      </c>
      <c r="AW104" s="129">
        <f>'SO 701 - Přemístění vitrí...'!J34</f>
        <v>0</v>
      </c>
      <c r="AX104" s="129">
        <f>'SO 701 - Přemístění vitrí...'!J35</f>
        <v>0</v>
      </c>
      <c r="AY104" s="129">
        <f>'SO 701 - Přemístění vitrí...'!J36</f>
        <v>0</v>
      </c>
      <c r="AZ104" s="129">
        <f>'SO 701 - Přemístění vitrí...'!F33</f>
        <v>0</v>
      </c>
      <c r="BA104" s="129">
        <f>'SO 701 - Přemístění vitrí...'!F34</f>
        <v>0</v>
      </c>
      <c r="BB104" s="129">
        <f>'SO 701 - Přemístění vitrí...'!F35</f>
        <v>0</v>
      </c>
      <c r="BC104" s="129">
        <f>'SO 701 - Přemístění vitrí...'!F36</f>
        <v>0</v>
      </c>
      <c r="BD104" s="131">
        <f>'SO 701 - Přemístění vitrí...'!F37</f>
        <v>0</v>
      </c>
      <c r="BE104" s="7"/>
      <c r="BT104" s="132" t="s">
        <v>90</v>
      </c>
      <c r="BV104" s="132" t="s">
        <v>84</v>
      </c>
      <c r="BW104" s="132" t="s">
        <v>119</v>
      </c>
      <c r="BX104" s="132" t="s">
        <v>5</v>
      </c>
      <c r="CL104" s="132" t="s">
        <v>1</v>
      </c>
      <c r="CM104" s="132" t="s">
        <v>14</v>
      </c>
    </row>
    <row r="105" s="7" customFormat="1" ht="16.5" customHeight="1">
      <c r="A105" s="120" t="s">
        <v>86</v>
      </c>
      <c r="B105" s="121"/>
      <c r="C105" s="122"/>
      <c r="D105" s="123" t="s">
        <v>120</v>
      </c>
      <c r="E105" s="123"/>
      <c r="F105" s="123"/>
      <c r="G105" s="123"/>
      <c r="H105" s="123"/>
      <c r="I105" s="124"/>
      <c r="J105" s="123" t="s">
        <v>121</v>
      </c>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5">
        <f>'SO 704 - Přemístění drobn...'!J30</f>
        <v>0</v>
      </c>
      <c r="AH105" s="124"/>
      <c r="AI105" s="124"/>
      <c r="AJ105" s="124"/>
      <c r="AK105" s="124"/>
      <c r="AL105" s="124"/>
      <c r="AM105" s="124"/>
      <c r="AN105" s="125">
        <f>SUM(AG105,AT105)</f>
        <v>0</v>
      </c>
      <c r="AO105" s="124"/>
      <c r="AP105" s="124"/>
      <c r="AQ105" s="126" t="s">
        <v>89</v>
      </c>
      <c r="AR105" s="127"/>
      <c r="AS105" s="128">
        <v>0</v>
      </c>
      <c r="AT105" s="129">
        <f>ROUND(SUM(AV105:AW105),2)</f>
        <v>0</v>
      </c>
      <c r="AU105" s="130">
        <f>'SO 704 - Přemístění drobn...'!P117</f>
        <v>0</v>
      </c>
      <c r="AV105" s="129">
        <f>'SO 704 - Přemístění drobn...'!J33</f>
        <v>0</v>
      </c>
      <c r="AW105" s="129">
        <f>'SO 704 - Přemístění drobn...'!J34</f>
        <v>0</v>
      </c>
      <c r="AX105" s="129">
        <f>'SO 704 - Přemístění drobn...'!J35</f>
        <v>0</v>
      </c>
      <c r="AY105" s="129">
        <f>'SO 704 - Přemístění drobn...'!J36</f>
        <v>0</v>
      </c>
      <c r="AZ105" s="129">
        <f>'SO 704 - Přemístění drobn...'!F33</f>
        <v>0</v>
      </c>
      <c r="BA105" s="129">
        <f>'SO 704 - Přemístění drobn...'!F34</f>
        <v>0</v>
      </c>
      <c r="BB105" s="129">
        <f>'SO 704 - Přemístění drobn...'!F35</f>
        <v>0</v>
      </c>
      <c r="BC105" s="129">
        <f>'SO 704 - Přemístění drobn...'!F36</f>
        <v>0</v>
      </c>
      <c r="BD105" s="131">
        <f>'SO 704 - Přemístění drobn...'!F37</f>
        <v>0</v>
      </c>
      <c r="BE105" s="7"/>
      <c r="BT105" s="132" t="s">
        <v>90</v>
      </c>
      <c r="BV105" s="132" t="s">
        <v>84</v>
      </c>
      <c r="BW105" s="132" t="s">
        <v>122</v>
      </c>
      <c r="BX105" s="132" t="s">
        <v>5</v>
      </c>
      <c r="CL105" s="132" t="s">
        <v>1</v>
      </c>
      <c r="CM105" s="132" t="s">
        <v>14</v>
      </c>
    </row>
    <row r="106" s="7" customFormat="1" ht="16.5" customHeight="1">
      <c r="A106" s="120" t="s">
        <v>86</v>
      </c>
      <c r="B106" s="121"/>
      <c r="C106" s="122"/>
      <c r="D106" s="123" t="s">
        <v>123</v>
      </c>
      <c r="E106" s="123"/>
      <c r="F106" s="123"/>
      <c r="G106" s="123"/>
      <c r="H106" s="123"/>
      <c r="I106" s="124"/>
      <c r="J106" s="123" t="s">
        <v>124</v>
      </c>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5">
        <f>'SO 705 - Přemístění rekla...'!J30</f>
        <v>0</v>
      </c>
      <c r="AH106" s="124"/>
      <c r="AI106" s="124"/>
      <c r="AJ106" s="124"/>
      <c r="AK106" s="124"/>
      <c r="AL106" s="124"/>
      <c r="AM106" s="124"/>
      <c r="AN106" s="125">
        <f>SUM(AG106,AT106)</f>
        <v>0</v>
      </c>
      <c r="AO106" s="124"/>
      <c r="AP106" s="124"/>
      <c r="AQ106" s="126" t="s">
        <v>89</v>
      </c>
      <c r="AR106" s="127"/>
      <c r="AS106" s="128">
        <v>0</v>
      </c>
      <c r="AT106" s="129">
        <f>ROUND(SUM(AV106:AW106),2)</f>
        <v>0</v>
      </c>
      <c r="AU106" s="130">
        <f>'SO 705 - Přemístění rekla...'!P117</f>
        <v>0</v>
      </c>
      <c r="AV106" s="129">
        <f>'SO 705 - Přemístění rekla...'!J33</f>
        <v>0</v>
      </c>
      <c r="AW106" s="129">
        <f>'SO 705 - Přemístění rekla...'!J34</f>
        <v>0</v>
      </c>
      <c r="AX106" s="129">
        <f>'SO 705 - Přemístění rekla...'!J35</f>
        <v>0</v>
      </c>
      <c r="AY106" s="129">
        <f>'SO 705 - Přemístění rekla...'!J36</f>
        <v>0</v>
      </c>
      <c r="AZ106" s="129">
        <f>'SO 705 - Přemístění rekla...'!F33</f>
        <v>0</v>
      </c>
      <c r="BA106" s="129">
        <f>'SO 705 - Přemístění rekla...'!F34</f>
        <v>0</v>
      </c>
      <c r="BB106" s="129">
        <f>'SO 705 - Přemístění rekla...'!F35</f>
        <v>0</v>
      </c>
      <c r="BC106" s="129">
        <f>'SO 705 - Přemístění rekla...'!F36</f>
        <v>0</v>
      </c>
      <c r="BD106" s="131">
        <f>'SO 705 - Přemístění rekla...'!F37</f>
        <v>0</v>
      </c>
      <c r="BE106" s="7"/>
      <c r="BT106" s="132" t="s">
        <v>90</v>
      </c>
      <c r="BV106" s="132" t="s">
        <v>84</v>
      </c>
      <c r="BW106" s="132" t="s">
        <v>125</v>
      </c>
      <c r="BX106" s="132" t="s">
        <v>5</v>
      </c>
      <c r="CL106" s="132" t="s">
        <v>1</v>
      </c>
      <c r="CM106" s="132" t="s">
        <v>14</v>
      </c>
    </row>
    <row r="107" s="7" customFormat="1" ht="27" customHeight="1">
      <c r="A107" s="120" t="s">
        <v>86</v>
      </c>
      <c r="B107" s="121"/>
      <c r="C107" s="122"/>
      <c r="D107" s="123" t="s">
        <v>126</v>
      </c>
      <c r="E107" s="123"/>
      <c r="F107" s="123"/>
      <c r="G107" s="123"/>
      <c r="H107" s="123"/>
      <c r="I107" s="124"/>
      <c r="J107" s="123" t="s">
        <v>127</v>
      </c>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5">
        <f>'SO 706 - Přemístění parko...'!J30</f>
        <v>0</v>
      </c>
      <c r="AH107" s="124"/>
      <c r="AI107" s="124"/>
      <c r="AJ107" s="124"/>
      <c r="AK107" s="124"/>
      <c r="AL107" s="124"/>
      <c r="AM107" s="124"/>
      <c r="AN107" s="125">
        <f>SUM(AG107,AT107)</f>
        <v>0</v>
      </c>
      <c r="AO107" s="124"/>
      <c r="AP107" s="124"/>
      <c r="AQ107" s="126" t="s">
        <v>89</v>
      </c>
      <c r="AR107" s="127"/>
      <c r="AS107" s="128">
        <v>0</v>
      </c>
      <c r="AT107" s="129">
        <f>ROUND(SUM(AV107:AW107),2)</f>
        <v>0</v>
      </c>
      <c r="AU107" s="130">
        <f>'SO 706 - Přemístění parko...'!P122</f>
        <v>0</v>
      </c>
      <c r="AV107" s="129">
        <f>'SO 706 - Přemístění parko...'!J33</f>
        <v>0</v>
      </c>
      <c r="AW107" s="129">
        <f>'SO 706 - Přemístění parko...'!J34</f>
        <v>0</v>
      </c>
      <c r="AX107" s="129">
        <f>'SO 706 - Přemístění parko...'!J35</f>
        <v>0</v>
      </c>
      <c r="AY107" s="129">
        <f>'SO 706 - Přemístění parko...'!J36</f>
        <v>0</v>
      </c>
      <c r="AZ107" s="129">
        <f>'SO 706 - Přemístění parko...'!F33</f>
        <v>0</v>
      </c>
      <c r="BA107" s="129">
        <f>'SO 706 - Přemístění parko...'!F34</f>
        <v>0</v>
      </c>
      <c r="BB107" s="129">
        <f>'SO 706 - Přemístění parko...'!F35</f>
        <v>0</v>
      </c>
      <c r="BC107" s="129">
        <f>'SO 706 - Přemístění parko...'!F36</f>
        <v>0</v>
      </c>
      <c r="BD107" s="131">
        <f>'SO 706 - Přemístění parko...'!F37</f>
        <v>0</v>
      </c>
      <c r="BE107" s="7"/>
      <c r="BT107" s="132" t="s">
        <v>90</v>
      </c>
      <c r="BV107" s="132" t="s">
        <v>84</v>
      </c>
      <c r="BW107" s="132" t="s">
        <v>128</v>
      </c>
      <c r="BX107" s="132" t="s">
        <v>5</v>
      </c>
      <c r="CL107" s="132" t="s">
        <v>1</v>
      </c>
      <c r="CM107" s="132" t="s">
        <v>14</v>
      </c>
    </row>
    <row r="108" s="7" customFormat="1" ht="16.5" customHeight="1">
      <c r="A108" s="120" t="s">
        <v>86</v>
      </c>
      <c r="B108" s="121"/>
      <c r="C108" s="122"/>
      <c r="D108" s="123" t="s">
        <v>129</v>
      </c>
      <c r="E108" s="123"/>
      <c r="F108" s="123"/>
      <c r="G108" s="123"/>
      <c r="H108" s="123"/>
      <c r="I108" s="124"/>
      <c r="J108" s="123" t="s">
        <v>130</v>
      </c>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5">
        <f>'SO 801 - Sadové úpravy'!J30</f>
        <v>0</v>
      </c>
      <c r="AH108" s="124"/>
      <c r="AI108" s="124"/>
      <c r="AJ108" s="124"/>
      <c r="AK108" s="124"/>
      <c r="AL108" s="124"/>
      <c r="AM108" s="124"/>
      <c r="AN108" s="125">
        <f>SUM(AG108,AT108)</f>
        <v>0</v>
      </c>
      <c r="AO108" s="124"/>
      <c r="AP108" s="124"/>
      <c r="AQ108" s="126" t="s">
        <v>89</v>
      </c>
      <c r="AR108" s="127"/>
      <c r="AS108" s="128">
        <v>0</v>
      </c>
      <c r="AT108" s="129">
        <f>ROUND(SUM(AV108:AW108),2)</f>
        <v>0</v>
      </c>
      <c r="AU108" s="130">
        <f>'SO 801 - Sadové úpravy'!P121</f>
        <v>0</v>
      </c>
      <c r="AV108" s="129">
        <f>'SO 801 - Sadové úpravy'!J33</f>
        <v>0</v>
      </c>
      <c r="AW108" s="129">
        <f>'SO 801 - Sadové úpravy'!J34</f>
        <v>0</v>
      </c>
      <c r="AX108" s="129">
        <f>'SO 801 - Sadové úpravy'!J35</f>
        <v>0</v>
      </c>
      <c r="AY108" s="129">
        <f>'SO 801 - Sadové úpravy'!J36</f>
        <v>0</v>
      </c>
      <c r="AZ108" s="129">
        <f>'SO 801 - Sadové úpravy'!F33</f>
        <v>0</v>
      </c>
      <c r="BA108" s="129">
        <f>'SO 801 - Sadové úpravy'!F34</f>
        <v>0</v>
      </c>
      <c r="BB108" s="129">
        <f>'SO 801 - Sadové úpravy'!F35</f>
        <v>0</v>
      </c>
      <c r="BC108" s="129">
        <f>'SO 801 - Sadové úpravy'!F36</f>
        <v>0</v>
      </c>
      <c r="BD108" s="131">
        <f>'SO 801 - Sadové úpravy'!F37</f>
        <v>0</v>
      </c>
      <c r="BE108" s="7"/>
      <c r="BT108" s="132" t="s">
        <v>90</v>
      </c>
      <c r="BV108" s="132" t="s">
        <v>84</v>
      </c>
      <c r="BW108" s="132" t="s">
        <v>131</v>
      </c>
      <c r="BX108" s="132" t="s">
        <v>5</v>
      </c>
      <c r="CL108" s="132" t="s">
        <v>1</v>
      </c>
      <c r="CM108" s="132" t="s">
        <v>14</v>
      </c>
    </row>
    <row r="109" s="7" customFormat="1" ht="16.5" customHeight="1">
      <c r="A109" s="120" t="s">
        <v>86</v>
      </c>
      <c r="B109" s="121"/>
      <c r="C109" s="122"/>
      <c r="D109" s="123" t="s">
        <v>132</v>
      </c>
      <c r="E109" s="123"/>
      <c r="F109" s="123"/>
      <c r="G109" s="123"/>
      <c r="H109" s="123"/>
      <c r="I109" s="124"/>
      <c r="J109" s="123" t="s">
        <v>133</v>
      </c>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5">
        <f>'VRN - Vedlejší rozpočtové...'!J30</f>
        <v>0</v>
      </c>
      <c r="AH109" s="124"/>
      <c r="AI109" s="124"/>
      <c r="AJ109" s="124"/>
      <c r="AK109" s="124"/>
      <c r="AL109" s="124"/>
      <c r="AM109" s="124"/>
      <c r="AN109" s="125">
        <f>SUM(AG109,AT109)</f>
        <v>0</v>
      </c>
      <c r="AO109" s="124"/>
      <c r="AP109" s="124"/>
      <c r="AQ109" s="126" t="s">
        <v>89</v>
      </c>
      <c r="AR109" s="127"/>
      <c r="AS109" s="128">
        <v>0</v>
      </c>
      <c r="AT109" s="129">
        <f>ROUND(SUM(AV109:AW109),2)</f>
        <v>0</v>
      </c>
      <c r="AU109" s="130">
        <f>'VRN - Vedlejší rozpočtové...'!P120</f>
        <v>0</v>
      </c>
      <c r="AV109" s="129">
        <f>'VRN - Vedlejší rozpočtové...'!J33</f>
        <v>0</v>
      </c>
      <c r="AW109" s="129">
        <f>'VRN - Vedlejší rozpočtové...'!J34</f>
        <v>0</v>
      </c>
      <c r="AX109" s="129">
        <f>'VRN - Vedlejší rozpočtové...'!J35</f>
        <v>0</v>
      </c>
      <c r="AY109" s="129">
        <f>'VRN - Vedlejší rozpočtové...'!J36</f>
        <v>0</v>
      </c>
      <c r="AZ109" s="129">
        <f>'VRN - Vedlejší rozpočtové...'!F33</f>
        <v>0</v>
      </c>
      <c r="BA109" s="129">
        <f>'VRN - Vedlejší rozpočtové...'!F34</f>
        <v>0</v>
      </c>
      <c r="BB109" s="129">
        <f>'VRN - Vedlejší rozpočtové...'!F35</f>
        <v>0</v>
      </c>
      <c r="BC109" s="129">
        <f>'VRN - Vedlejší rozpočtové...'!F36</f>
        <v>0</v>
      </c>
      <c r="BD109" s="131">
        <f>'VRN - Vedlejší rozpočtové...'!F37</f>
        <v>0</v>
      </c>
      <c r="BE109" s="7"/>
      <c r="BT109" s="132" t="s">
        <v>90</v>
      </c>
      <c r="BV109" s="132" t="s">
        <v>84</v>
      </c>
      <c r="BW109" s="132" t="s">
        <v>134</v>
      </c>
      <c r="BX109" s="132" t="s">
        <v>5</v>
      </c>
      <c r="CL109" s="132" t="s">
        <v>1</v>
      </c>
      <c r="CM109" s="132" t="s">
        <v>14</v>
      </c>
    </row>
    <row r="110" s="7" customFormat="1" ht="16.5" customHeight="1">
      <c r="A110" s="120" t="s">
        <v>86</v>
      </c>
      <c r="B110" s="121"/>
      <c r="C110" s="122"/>
      <c r="D110" s="123" t="s">
        <v>135</v>
      </c>
      <c r="E110" s="123"/>
      <c r="F110" s="123"/>
      <c r="G110" s="123"/>
      <c r="H110" s="123"/>
      <c r="I110" s="124"/>
      <c r="J110" s="123" t="s">
        <v>136</v>
      </c>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5">
        <f>'ON - Ostatní náklady'!J30</f>
        <v>0</v>
      </c>
      <c r="AH110" s="124"/>
      <c r="AI110" s="124"/>
      <c r="AJ110" s="124"/>
      <c r="AK110" s="124"/>
      <c r="AL110" s="124"/>
      <c r="AM110" s="124"/>
      <c r="AN110" s="125">
        <f>SUM(AG110,AT110)</f>
        <v>0</v>
      </c>
      <c r="AO110" s="124"/>
      <c r="AP110" s="124"/>
      <c r="AQ110" s="126" t="s">
        <v>89</v>
      </c>
      <c r="AR110" s="127"/>
      <c r="AS110" s="143">
        <v>0</v>
      </c>
      <c r="AT110" s="144">
        <f>ROUND(SUM(AV110:AW110),2)</f>
        <v>0</v>
      </c>
      <c r="AU110" s="145">
        <f>'ON - Ostatní náklady'!P118</f>
        <v>0</v>
      </c>
      <c r="AV110" s="144">
        <f>'ON - Ostatní náklady'!J33</f>
        <v>0</v>
      </c>
      <c r="AW110" s="144">
        <f>'ON - Ostatní náklady'!J34</f>
        <v>0</v>
      </c>
      <c r="AX110" s="144">
        <f>'ON - Ostatní náklady'!J35</f>
        <v>0</v>
      </c>
      <c r="AY110" s="144">
        <f>'ON - Ostatní náklady'!J36</f>
        <v>0</v>
      </c>
      <c r="AZ110" s="144">
        <f>'ON - Ostatní náklady'!F33</f>
        <v>0</v>
      </c>
      <c r="BA110" s="144">
        <f>'ON - Ostatní náklady'!F34</f>
        <v>0</v>
      </c>
      <c r="BB110" s="144">
        <f>'ON - Ostatní náklady'!F35</f>
        <v>0</v>
      </c>
      <c r="BC110" s="144">
        <f>'ON - Ostatní náklady'!F36</f>
        <v>0</v>
      </c>
      <c r="BD110" s="146">
        <f>'ON - Ostatní náklady'!F37</f>
        <v>0</v>
      </c>
      <c r="BE110" s="7"/>
      <c r="BT110" s="132" t="s">
        <v>90</v>
      </c>
      <c r="BV110" s="132" t="s">
        <v>84</v>
      </c>
      <c r="BW110" s="132" t="s">
        <v>137</v>
      </c>
      <c r="BX110" s="132" t="s">
        <v>5</v>
      </c>
      <c r="CL110" s="132" t="s">
        <v>1</v>
      </c>
      <c r="CM110" s="132" t="s">
        <v>14</v>
      </c>
    </row>
    <row r="111" s="2" customFormat="1" ht="30" customHeight="1">
      <c r="A111" s="39"/>
      <c r="B111" s="40"/>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5"/>
      <c r="AS111" s="39"/>
      <c r="AT111" s="39"/>
      <c r="AU111" s="39"/>
      <c r="AV111" s="39"/>
      <c r="AW111" s="39"/>
      <c r="AX111" s="39"/>
      <c r="AY111" s="39"/>
      <c r="AZ111" s="39"/>
      <c r="BA111" s="39"/>
      <c r="BB111" s="39"/>
      <c r="BC111" s="39"/>
      <c r="BD111" s="39"/>
      <c r="BE111" s="39"/>
    </row>
    <row r="112" s="2" customFormat="1" ht="6.96" customHeight="1">
      <c r="A112" s="39"/>
      <c r="B112" s="67"/>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45"/>
      <c r="AS112" s="39"/>
      <c r="AT112" s="39"/>
      <c r="AU112" s="39"/>
      <c r="AV112" s="39"/>
      <c r="AW112" s="39"/>
      <c r="AX112" s="39"/>
      <c r="AY112" s="39"/>
      <c r="AZ112" s="39"/>
      <c r="BA112" s="39"/>
      <c r="BB112" s="39"/>
      <c r="BC112" s="39"/>
      <c r="BD112" s="39"/>
      <c r="BE112" s="39"/>
    </row>
  </sheetData>
  <sheetProtection sheet="1" formatColumns="0" formatRows="0" objects="1" scenarios="1" spinCount="100000" saltValue="zJH2iTFQOE7SV7cGea338VSlo5GUPT5jkli54i7LndZYBAHu0CkUXGp1i055A+BQJLM1Pi/Hl3rKwqhweEMf/w==" hashValue="vTqpRVpOB6g0kL4mqAGcSFJeRQWlEOTkEPVT3rD7UIFYIQwTN74Uh8H22YMSgQW84MQ0hCcqwJczD0sh0i0d1g==" algorithmName="SHA-512" password="CC35"/>
  <mergeCells count="102">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AN103:AP103"/>
    <mergeCell ref="AN104:AP104"/>
    <mergeCell ref="AN105:AP105"/>
    <mergeCell ref="AN106:AP106"/>
    <mergeCell ref="AN107:AP107"/>
    <mergeCell ref="AN108:AP108"/>
    <mergeCell ref="AN109:AP109"/>
    <mergeCell ref="AN110:AP110"/>
    <mergeCell ref="E102:I102"/>
    <mergeCell ref="D95:H95"/>
    <mergeCell ref="D96:H96"/>
    <mergeCell ref="D97:H97"/>
    <mergeCell ref="D98:H98"/>
    <mergeCell ref="D99:H99"/>
    <mergeCell ref="D100:H100"/>
    <mergeCell ref="E101:I101"/>
    <mergeCell ref="E103:I103"/>
    <mergeCell ref="D104:H104"/>
    <mergeCell ref="D105:H105"/>
    <mergeCell ref="D106:H106"/>
    <mergeCell ref="D107:H107"/>
    <mergeCell ref="D108:H108"/>
    <mergeCell ref="D109:H109"/>
    <mergeCell ref="D110:H110"/>
    <mergeCell ref="AG104:AM104"/>
    <mergeCell ref="AG103:AM103"/>
    <mergeCell ref="AG105:AM105"/>
    <mergeCell ref="AG106:AM106"/>
    <mergeCell ref="AG107:AM107"/>
    <mergeCell ref="AG108:AM108"/>
    <mergeCell ref="AG109:AM109"/>
    <mergeCell ref="AG110:AM110"/>
    <mergeCell ref="J109:AF109"/>
    <mergeCell ref="J108:AF108"/>
    <mergeCell ref="J110:AF110"/>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J96:AF96"/>
    <mergeCell ref="J97:AF97"/>
    <mergeCell ref="J98:AF98"/>
    <mergeCell ref="J99:AF99"/>
    <mergeCell ref="J100:AF100"/>
    <mergeCell ref="K101:AF101"/>
    <mergeCell ref="K102:AF102"/>
    <mergeCell ref="K103:AF103"/>
    <mergeCell ref="J104:AF104"/>
    <mergeCell ref="J105:AF105"/>
    <mergeCell ref="J106:AF106"/>
    <mergeCell ref="J107:AF107"/>
  </mergeCells>
  <hyperlinks>
    <hyperlink ref="A95" location="'SO 101 - Komunikace'!C2" display="/"/>
    <hyperlink ref="A96" location="'SO 403 - Přípojky městské...'!C2" display="/"/>
    <hyperlink ref="A97" location="'SO 421 - Přeložky kabelů ...'!C2" display="/"/>
    <hyperlink ref="A98" location="'SO 422 - Přeložky kabelů UPC'!C2" display="/"/>
    <hyperlink ref="A99" location="'SO 424 - Přeložky kabelů ...'!C2" display="/"/>
    <hyperlink ref="A101" location="'SO 501.1 - Odstranění pov...'!C2" display="/"/>
    <hyperlink ref="A102" location="'SO 501.2 - Uliční vpusti'!C2" display="/"/>
    <hyperlink ref="A103" location="'SO 501.3 - Provizorní vys...'!C2" display="/"/>
    <hyperlink ref="A104" location="'SO 701 - Přemístění vitrí...'!C2" display="/"/>
    <hyperlink ref="A105" location="'SO 704 - Přemístění drobn...'!C2" display="/"/>
    <hyperlink ref="A106" location="'SO 705 - Přemístění rekla...'!C2" display="/"/>
    <hyperlink ref="A107" location="'SO 706 - Přemístění parko...'!C2" display="/"/>
    <hyperlink ref="A108" location="'SO 801 - Sadové úpravy'!C2" display="/"/>
    <hyperlink ref="A109" location="'VRN - Vedlejší rozpočtové...'!C2" display="/"/>
    <hyperlink ref="A110" location="'ON - Ostatní náklady'!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119</v>
      </c>
      <c r="AZ2" s="148" t="s">
        <v>2200</v>
      </c>
      <c r="BA2" s="148" t="s">
        <v>2200</v>
      </c>
      <c r="BB2" s="148" t="s">
        <v>152</v>
      </c>
      <c r="BC2" s="148" t="s">
        <v>2201</v>
      </c>
      <c r="BD2" s="148" t="s">
        <v>14</v>
      </c>
    </row>
    <row r="3" s="1" customFormat="1" ht="6.96" customHeight="1">
      <c r="B3" s="149"/>
      <c r="C3" s="150"/>
      <c r="D3" s="150"/>
      <c r="E3" s="150"/>
      <c r="F3" s="150"/>
      <c r="G3" s="150"/>
      <c r="H3" s="150"/>
      <c r="I3" s="151"/>
      <c r="J3" s="150"/>
      <c r="K3" s="150"/>
      <c r="L3" s="21"/>
      <c r="AT3" s="18" t="s">
        <v>14</v>
      </c>
      <c r="AZ3" s="148" t="s">
        <v>183</v>
      </c>
      <c r="BA3" s="148" t="s">
        <v>184</v>
      </c>
      <c r="BB3" s="148" t="s">
        <v>185</v>
      </c>
      <c r="BC3" s="148" t="s">
        <v>2202</v>
      </c>
      <c r="BD3" s="148" t="s">
        <v>14</v>
      </c>
    </row>
    <row r="4" s="1" customFormat="1" ht="24.96" customHeight="1">
      <c r="B4" s="21"/>
      <c r="D4" s="152" t="s">
        <v>146</v>
      </c>
      <c r="I4" s="147"/>
      <c r="L4" s="21"/>
      <c r="M4" s="153" t="s">
        <v>10</v>
      </c>
      <c r="AT4" s="18" t="s">
        <v>4</v>
      </c>
      <c r="AZ4" s="148" t="s">
        <v>187</v>
      </c>
      <c r="BA4" s="148" t="s">
        <v>188</v>
      </c>
      <c r="BB4" s="148" t="s">
        <v>185</v>
      </c>
      <c r="BC4" s="148" t="s">
        <v>2202</v>
      </c>
      <c r="BD4" s="148" t="s">
        <v>14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2203</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ROUND(J127,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ROUND((SUM(BE127:BE213)),  2)</f>
        <v>0</v>
      </c>
      <c r="G33" s="39"/>
      <c r="H33" s="39"/>
      <c r="I33" s="173">
        <v>0.20999999999999999</v>
      </c>
      <c r="J33" s="172">
        <f>ROUND(((SUM(BE127:BE213))*I33),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ROUND((SUM(BF127:BF213)),  2)</f>
        <v>0</v>
      </c>
      <c r="G34" s="39"/>
      <c r="H34" s="39"/>
      <c r="I34" s="173">
        <v>0.14999999999999999</v>
      </c>
      <c r="J34" s="172">
        <f>ROUND(((SUM(BF127:BF213))*I34),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ROUND((SUM(BG127:BG213)),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ROUND((SUM(BH127:BH213)),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ROUND((SUM(BI127:BI213)),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701 - Přemístění vitríny V1896 JCDecaux</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J127</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226</v>
      </c>
      <c r="E97" s="207"/>
      <c r="F97" s="207"/>
      <c r="G97" s="207"/>
      <c r="H97" s="207"/>
      <c r="I97" s="208"/>
      <c r="J97" s="209">
        <f>J128</f>
        <v>0</v>
      </c>
      <c r="K97" s="205"/>
      <c r="L97" s="210"/>
      <c r="S97" s="9"/>
      <c r="T97" s="9"/>
      <c r="U97" s="9"/>
      <c r="V97" s="9"/>
      <c r="W97" s="9"/>
      <c r="X97" s="9"/>
      <c r="Y97" s="9"/>
      <c r="Z97" s="9"/>
      <c r="AA97" s="9"/>
      <c r="AB97" s="9"/>
      <c r="AC97" s="9"/>
      <c r="AD97" s="9"/>
      <c r="AE97" s="9"/>
    </row>
    <row r="98" s="10" customFormat="1" ht="19.92" customHeight="1">
      <c r="A98" s="10"/>
      <c r="B98" s="211"/>
      <c r="C98" s="134"/>
      <c r="D98" s="212" t="s">
        <v>227</v>
      </c>
      <c r="E98" s="213"/>
      <c r="F98" s="213"/>
      <c r="G98" s="213"/>
      <c r="H98" s="213"/>
      <c r="I98" s="214"/>
      <c r="J98" s="215">
        <f>J129</f>
        <v>0</v>
      </c>
      <c r="K98" s="134"/>
      <c r="L98" s="216"/>
      <c r="S98" s="10"/>
      <c r="T98" s="10"/>
      <c r="U98" s="10"/>
      <c r="V98" s="10"/>
      <c r="W98" s="10"/>
      <c r="X98" s="10"/>
      <c r="Y98" s="10"/>
      <c r="Z98" s="10"/>
      <c r="AA98" s="10"/>
      <c r="AB98" s="10"/>
      <c r="AC98" s="10"/>
      <c r="AD98" s="10"/>
      <c r="AE98" s="10"/>
    </row>
    <row r="99" s="10" customFormat="1" ht="19.92" customHeight="1">
      <c r="A99" s="10"/>
      <c r="B99" s="211"/>
      <c r="C99" s="134"/>
      <c r="D99" s="212" t="s">
        <v>228</v>
      </c>
      <c r="E99" s="213"/>
      <c r="F99" s="213"/>
      <c r="G99" s="213"/>
      <c r="H99" s="213"/>
      <c r="I99" s="214"/>
      <c r="J99" s="215">
        <f>J167</f>
        <v>0</v>
      </c>
      <c r="K99" s="134"/>
      <c r="L99" s="216"/>
      <c r="S99" s="10"/>
      <c r="T99" s="10"/>
      <c r="U99" s="10"/>
      <c r="V99" s="10"/>
      <c r="W99" s="10"/>
      <c r="X99" s="10"/>
      <c r="Y99" s="10"/>
      <c r="Z99" s="10"/>
      <c r="AA99" s="10"/>
      <c r="AB99" s="10"/>
      <c r="AC99" s="10"/>
      <c r="AD99" s="10"/>
      <c r="AE99" s="10"/>
    </row>
    <row r="100" s="10" customFormat="1" ht="19.92" customHeight="1">
      <c r="A100" s="10"/>
      <c r="B100" s="211"/>
      <c r="C100" s="134"/>
      <c r="D100" s="212" t="s">
        <v>233</v>
      </c>
      <c r="E100" s="213"/>
      <c r="F100" s="213"/>
      <c r="G100" s="213"/>
      <c r="H100" s="213"/>
      <c r="I100" s="214"/>
      <c r="J100" s="215">
        <f>J175</f>
        <v>0</v>
      </c>
      <c r="K100" s="134"/>
      <c r="L100" s="216"/>
      <c r="S100" s="10"/>
      <c r="T100" s="10"/>
      <c r="U100" s="10"/>
      <c r="V100" s="10"/>
      <c r="W100" s="10"/>
      <c r="X100" s="10"/>
      <c r="Y100" s="10"/>
      <c r="Z100" s="10"/>
      <c r="AA100" s="10"/>
      <c r="AB100" s="10"/>
      <c r="AC100" s="10"/>
      <c r="AD100" s="10"/>
      <c r="AE100" s="10"/>
    </row>
    <row r="101" s="10" customFormat="1" ht="19.92" customHeight="1">
      <c r="A101" s="10"/>
      <c r="B101" s="211"/>
      <c r="C101" s="134"/>
      <c r="D101" s="212" t="s">
        <v>234</v>
      </c>
      <c r="E101" s="213"/>
      <c r="F101" s="213"/>
      <c r="G101" s="213"/>
      <c r="H101" s="213"/>
      <c r="I101" s="214"/>
      <c r="J101" s="215">
        <f>J177</f>
        <v>0</v>
      </c>
      <c r="K101" s="134"/>
      <c r="L101" s="216"/>
      <c r="S101" s="10"/>
      <c r="T101" s="10"/>
      <c r="U101" s="10"/>
      <c r="V101" s="10"/>
      <c r="W101" s="10"/>
      <c r="X101" s="10"/>
      <c r="Y101" s="10"/>
      <c r="Z101" s="10"/>
      <c r="AA101" s="10"/>
      <c r="AB101" s="10"/>
      <c r="AC101" s="10"/>
      <c r="AD101" s="10"/>
      <c r="AE101" s="10"/>
    </row>
    <row r="102" s="10" customFormat="1" ht="19.92" customHeight="1">
      <c r="A102" s="10"/>
      <c r="B102" s="211"/>
      <c r="C102" s="134"/>
      <c r="D102" s="212" t="s">
        <v>235</v>
      </c>
      <c r="E102" s="213"/>
      <c r="F102" s="213"/>
      <c r="G102" s="213"/>
      <c r="H102" s="213"/>
      <c r="I102" s="214"/>
      <c r="J102" s="215">
        <f>J197</f>
        <v>0</v>
      </c>
      <c r="K102" s="134"/>
      <c r="L102" s="216"/>
      <c r="S102" s="10"/>
      <c r="T102" s="10"/>
      <c r="U102" s="10"/>
      <c r="V102" s="10"/>
      <c r="W102" s="10"/>
      <c r="X102" s="10"/>
      <c r="Y102" s="10"/>
      <c r="Z102" s="10"/>
      <c r="AA102" s="10"/>
      <c r="AB102" s="10"/>
      <c r="AC102" s="10"/>
      <c r="AD102" s="10"/>
      <c r="AE102" s="10"/>
    </row>
    <row r="103" s="9" customFormat="1" ht="24.96" customHeight="1">
      <c r="A103" s="9"/>
      <c r="B103" s="204"/>
      <c r="C103" s="205"/>
      <c r="D103" s="206" t="s">
        <v>1479</v>
      </c>
      <c r="E103" s="207"/>
      <c r="F103" s="207"/>
      <c r="G103" s="207"/>
      <c r="H103" s="207"/>
      <c r="I103" s="208"/>
      <c r="J103" s="209">
        <f>J200</f>
        <v>0</v>
      </c>
      <c r="K103" s="205"/>
      <c r="L103" s="210"/>
      <c r="S103" s="9"/>
      <c r="T103" s="9"/>
      <c r="U103" s="9"/>
      <c r="V103" s="9"/>
      <c r="W103" s="9"/>
      <c r="X103" s="9"/>
      <c r="Y103" s="9"/>
      <c r="Z103" s="9"/>
      <c r="AA103" s="9"/>
      <c r="AB103" s="9"/>
      <c r="AC103" s="9"/>
      <c r="AD103" s="9"/>
      <c r="AE103" s="9"/>
    </row>
    <row r="104" s="10" customFormat="1" ht="19.92" customHeight="1">
      <c r="A104" s="10"/>
      <c r="B104" s="211"/>
      <c r="C104" s="134"/>
      <c r="D104" s="212" t="s">
        <v>2204</v>
      </c>
      <c r="E104" s="213"/>
      <c r="F104" s="213"/>
      <c r="G104" s="213"/>
      <c r="H104" s="213"/>
      <c r="I104" s="214"/>
      <c r="J104" s="215">
        <f>J201</f>
        <v>0</v>
      </c>
      <c r="K104" s="134"/>
      <c r="L104" s="216"/>
      <c r="S104" s="10"/>
      <c r="T104" s="10"/>
      <c r="U104" s="10"/>
      <c r="V104" s="10"/>
      <c r="W104" s="10"/>
      <c r="X104" s="10"/>
      <c r="Y104" s="10"/>
      <c r="Z104" s="10"/>
      <c r="AA104" s="10"/>
      <c r="AB104" s="10"/>
      <c r="AC104" s="10"/>
      <c r="AD104" s="10"/>
      <c r="AE104" s="10"/>
    </row>
    <row r="105" s="9" customFormat="1" ht="24.96" customHeight="1">
      <c r="A105" s="9"/>
      <c r="B105" s="204"/>
      <c r="C105" s="205"/>
      <c r="D105" s="206" t="s">
        <v>236</v>
      </c>
      <c r="E105" s="207"/>
      <c r="F105" s="207"/>
      <c r="G105" s="207"/>
      <c r="H105" s="207"/>
      <c r="I105" s="208"/>
      <c r="J105" s="209">
        <f>J206</f>
        <v>0</v>
      </c>
      <c r="K105" s="205"/>
      <c r="L105" s="210"/>
      <c r="S105" s="9"/>
      <c r="T105" s="9"/>
      <c r="U105" s="9"/>
      <c r="V105" s="9"/>
      <c r="W105" s="9"/>
      <c r="X105" s="9"/>
      <c r="Y105" s="9"/>
      <c r="Z105" s="9"/>
      <c r="AA105" s="9"/>
      <c r="AB105" s="9"/>
      <c r="AC105" s="9"/>
      <c r="AD105" s="9"/>
      <c r="AE105" s="9"/>
    </row>
    <row r="106" s="10" customFormat="1" ht="19.92" customHeight="1">
      <c r="A106" s="10"/>
      <c r="B106" s="211"/>
      <c r="C106" s="134"/>
      <c r="D106" s="212" t="s">
        <v>237</v>
      </c>
      <c r="E106" s="213"/>
      <c r="F106" s="213"/>
      <c r="G106" s="213"/>
      <c r="H106" s="213"/>
      <c r="I106" s="214"/>
      <c r="J106" s="215">
        <f>J207</f>
        <v>0</v>
      </c>
      <c r="K106" s="134"/>
      <c r="L106" s="216"/>
      <c r="S106" s="10"/>
      <c r="T106" s="10"/>
      <c r="U106" s="10"/>
      <c r="V106" s="10"/>
      <c r="W106" s="10"/>
      <c r="X106" s="10"/>
      <c r="Y106" s="10"/>
      <c r="Z106" s="10"/>
      <c r="AA106" s="10"/>
      <c r="AB106" s="10"/>
      <c r="AC106" s="10"/>
      <c r="AD106" s="10"/>
      <c r="AE106" s="10"/>
    </row>
    <row r="107" s="9" customFormat="1" ht="24.96" customHeight="1">
      <c r="A107" s="9"/>
      <c r="B107" s="204"/>
      <c r="C107" s="205"/>
      <c r="D107" s="206" t="s">
        <v>2205</v>
      </c>
      <c r="E107" s="207"/>
      <c r="F107" s="207"/>
      <c r="G107" s="207"/>
      <c r="H107" s="207"/>
      <c r="I107" s="208"/>
      <c r="J107" s="209">
        <f>J211</f>
        <v>0</v>
      </c>
      <c r="K107" s="205"/>
      <c r="L107" s="210"/>
      <c r="S107" s="9"/>
      <c r="T107" s="9"/>
      <c r="U107" s="9"/>
      <c r="V107" s="9"/>
      <c r="W107" s="9"/>
      <c r="X107" s="9"/>
      <c r="Y107" s="9"/>
      <c r="Z107" s="9"/>
      <c r="AA107" s="9"/>
      <c r="AB107" s="9"/>
      <c r="AC107" s="9"/>
      <c r="AD107" s="9"/>
      <c r="AE107" s="9"/>
    </row>
    <row r="108" s="2" customFormat="1" ht="21.84" customHeight="1">
      <c r="A108" s="39"/>
      <c r="B108" s="40"/>
      <c r="C108" s="41"/>
      <c r="D108" s="41"/>
      <c r="E108" s="41"/>
      <c r="F108" s="41"/>
      <c r="G108" s="41"/>
      <c r="H108" s="41"/>
      <c r="I108" s="156"/>
      <c r="J108" s="41"/>
      <c r="K108" s="41"/>
      <c r="L108" s="64"/>
      <c r="S108" s="39"/>
      <c r="T108" s="39"/>
      <c r="U108" s="39"/>
      <c r="V108" s="39"/>
      <c r="W108" s="39"/>
      <c r="X108" s="39"/>
      <c r="Y108" s="39"/>
      <c r="Z108" s="39"/>
      <c r="AA108" s="39"/>
      <c r="AB108" s="39"/>
      <c r="AC108" s="39"/>
      <c r="AD108" s="39"/>
      <c r="AE108" s="39"/>
    </row>
    <row r="109" s="2" customFormat="1" ht="6.96" customHeight="1">
      <c r="A109" s="39"/>
      <c r="B109" s="67"/>
      <c r="C109" s="68"/>
      <c r="D109" s="68"/>
      <c r="E109" s="68"/>
      <c r="F109" s="68"/>
      <c r="G109" s="68"/>
      <c r="H109" s="68"/>
      <c r="I109" s="194"/>
      <c r="J109" s="68"/>
      <c r="K109" s="68"/>
      <c r="L109" s="64"/>
      <c r="S109" s="39"/>
      <c r="T109" s="39"/>
      <c r="U109" s="39"/>
      <c r="V109" s="39"/>
      <c r="W109" s="39"/>
      <c r="X109" s="39"/>
      <c r="Y109" s="39"/>
      <c r="Z109" s="39"/>
      <c r="AA109" s="39"/>
      <c r="AB109" s="39"/>
      <c r="AC109" s="39"/>
      <c r="AD109" s="39"/>
      <c r="AE109" s="39"/>
    </row>
    <row r="113" s="2" customFormat="1" ht="6.96" customHeight="1">
      <c r="A113" s="39"/>
      <c r="B113" s="69"/>
      <c r="C113" s="70"/>
      <c r="D113" s="70"/>
      <c r="E113" s="70"/>
      <c r="F113" s="70"/>
      <c r="G113" s="70"/>
      <c r="H113" s="70"/>
      <c r="I113" s="197"/>
      <c r="J113" s="70"/>
      <c r="K113" s="70"/>
      <c r="L113" s="64"/>
      <c r="S113" s="39"/>
      <c r="T113" s="39"/>
      <c r="U113" s="39"/>
      <c r="V113" s="39"/>
      <c r="W113" s="39"/>
      <c r="X113" s="39"/>
      <c r="Y113" s="39"/>
      <c r="Z113" s="39"/>
      <c r="AA113" s="39"/>
      <c r="AB113" s="39"/>
      <c r="AC113" s="39"/>
      <c r="AD113" s="39"/>
      <c r="AE113" s="39"/>
    </row>
    <row r="114" s="2" customFormat="1" ht="24.96" customHeight="1">
      <c r="A114" s="39"/>
      <c r="B114" s="40"/>
      <c r="C114" s="24" t="s">
        <v>238</v>
      </c>
      <c r="D114" s="41"/>
      <c r="E114" s="41"/>
      <c r="F114" s="41"/>
      <c r="G114" s="41"/>
      <c r="H114" s="41"/>
      <c r="I114" s="156"/>
      <c r="J114" s="41"/>
      <c r="K114" s="41"/>
      <c r="L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16</v>
      </c>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2" customFormat="1" ht="25.5" customHeight="1">
      <c r="A117" s="39"/>
      <c r="B117" s="40"/>
      <c r="C117" s="41"/>
      <c r="D117" s="41"/>
      <c r="E117" s="198" t="str">
        <f>E7</f>
        <v>Rekonstrukce ulice Koněvova, Praha 3, akce č. 999337 - Etapa 1 (Husitská - Černínova)</v>
      </c>
      <c r="F117" s="33"/>
      <c r="G117" s="33"/>
      <c r="H117" s="33"/>
      <c r="I117" s="156"/>
      <c r="J117" s="41"/>
      <c r="K117" s="41"/>
      <c r="L117" s="64"/>
      <c r="S117" s="39"/>
      <c r="T117" s="39"/>
      <c r="U117" s="39"/>
      <c r="V117" s="39"/>
      <c r="W117" s="39"/>
      <c r="X117" s="39"/>
      <c r="Y117" s="39"/>
      <c r="Z117" s="39"/>
      <c r="AA117" s="39"/>
      <c r="AB117" s="39"/>
      <c r="AC117" s="39"/>
      <c r="AD117" s="39"/>
      <c r="AE117" s="39"/>
    </row>
    <row r="118" s="2" customFormat="1" ht="12" customHeight="1">
      <c r="A118" s="39"/>
      <c r="B118" s="40"/>
      <c r="C118" s="33" t="s">
        <v>160</v>
      </c>
      <c r="D118" s="41"/>
      <c r="E118" s="41"/>
      <c r="F118" s="41"/>
      <c r="G118" s="41"/>
      <c r="H118" s="41"/>
      <c r="I118" s="156"/>
      <c r="J118" s="41"/>
      <c r="K118" s="41"/>
      <c r="L118" s="64"/>
      <c r="S118" s="39"/>
      <c r="T118" s="39"/>
      <c r="U118" s="39"/>
      <c r="V118" s="39"/>
      <c r="W118" s="39"/>
      <c r="X118" s="39"/>
      <c r="Y118" s="39"/>
      <c r="Z118" s="39"/>
      <c r="AA118" s="39"/>
      <c r="AB118" s="39"/>
      <c r="AC118" s="39"/>
      <c r="AD118" s="39"/>
      <c r="AE118" s="39"/>
    </row>
    <row r="119" s="2" customFormat="1" ht="16.5" customHeight="1">
      <c r="A119" s="39"/>
      <c r="B119" s="40"/>
      <c r="C119" s="41"/>
      <c r="D119" s="41"/>
      <c r="E119" s="77" t="str">
        <f>E9</f>
        <v>SO 701 - Přemístění vitríny V1896 JCDecaux</v>
      </c>
      <c r="F119" s="41"/>
      <c r="G119" s="41"/>
      <c r="H119" s="41"/>
      <c r="I119" s="156"/>
      <c r="J119" s="41"/>
      <c r="K119" s="41"/>
      <c r="L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156"/>
      <c r="J120" s="41"/>
      <c r="K120" s="41"/>
      <c r="L120" s="64"/>
      <c r="S120" s="39"/>
      <c r="T120" s="39"/>
      <c r="U120" s="39"/>
      <c r="V120" s="39"/>
      <c r="W120" s="39"/>
      <c r="X120" s="39"/>
      <c r="Y120" s="39"/>
      <c r="Z120" s="39"/>
      <c r="AA120" s="39"/>
      <c r="AB120" s="39"/>
      <c r="AC120" s="39"/>
      <c r="AD120" s="39"/>
      <c r="AE120" s="39"/>
    </row>
    <row r="121" s="2" customFormat="1" ht="12" customHeight="1">
      <c r="A121" s="39"/>
      <c r="B121" s="40"/>
      <c r="C121" s="33" t="s">
        <v>20</v>
      </c>
      <c r="D121" s="41"/>
      <c r="E121" s="41"/>
      <c r="F121" s="28" t="str">
        <f>F12</f>
        <v>ulice Koněvova</v>
      </c>
      <c r="G121" s="41"/>
      <c r="H121" s="41"/>
      <c r="I121" s="158" t="s">
        <v>22</v>
      </c>
      <c r="J121" s="80" t="str">
        <f>IF(J12="","",J12)</f>
        <v>8. 12. 2019</v>
      </c>
      <c r="K121" s="41"/>
      <c r="L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156"/>
      <c r="J122" s="41"/>
      <c r="K122" s="41"/>
      <c r="L122" s="64"/>
      <c r="S122" s="39"/>
      <c r="T122" s="39"/>
      <c r="U122" s="39"/>
      <c r="V122" s="39"/>
      <c r="W122" s="39"/>
      <c r="X122" s="39"/>
      <c r="Y122" s="39"/>
      <c r="Z122" s="39"/>
      <c r="AA122" s="39"/>
      <c r="AB122" s="39"/>
      <c r="AC122" s="39"/>
      <c r="AD122" s="39"/>
      <c r="AE122" s="39"/>
    </row>
    <row r="123" s="2" customFormat="1" ht="15.15" customHeight="1">
      <c r="A123" s="39"/>
      <c r="B123" s="40"/>
      <c r="C123" s="33" t="s">
        <v>24</v>
      </c>
      <c r="D123" s="41"/>
      <c r="E123" s="41"/>
      <c r="F123" s="28" t="str">
        <f>E15</f>
        <v>Technická správa komunikací hl. m. Prahy a.s.</v>
      </c>
      <c r="G123" s="41"/>
      <c r="H123" s="41"/>
      <c r="I123" s="158" t="s">
        <v>32</v>
      </c>
      <c r="J123" s="37" t="str">
        <f>E21</f>
        <v>DIPRO, spol s r.o.</v>
      </c>
      <c r="K123" s="41"/>
      <c r="L123" s="64"/>
      <c r="S123" s="39"/>
      <c r="T123" s="39"/>
      <c r="U123" s="39"/>
      <c r="V123" s="39"/>
      <c r="W123" s="39"/>
      <c r="X123" s="39"/>
      <c r="Y123" s="39"/>
      <c r="Z123" s="39"/>
      <c r="AA123" s="39"/>
      <c r="AB123" s="39"/>
      <c r="AC123" s="39"/>
      <c r="AD123" s="39"/>
      <c r="AE123" s="39"/>
    </row>
    <row r="124" s="2" customFormat="1" ht="15.15" customHeight="1">
      <c r="A124" s="39"/>
      <c r="B124" s="40"/>
      <c r="C124" s="33" t="s">
        <v>30</v>
      </c>
      <c r="D124" s="41"/>
      <c r="E124" s="41"/>
      <c r="F124" s="28" t="str">
        <f>IF(E18="","",E18)</f>
        <v>Vyplň údaj</v>
      </c>
      <c r="G124" s="41"/>
      <c r="H124" s="41"/>
      <c r="I124" s="158" t="s">
        <v>37</v>
      </c>
      <c r="J124" s="37" t="str">
        <f>E24</f>
        <v>TMI Building s.r.o.</v>
      </c>
      <c r="K124" s="41"/>
      <c r="L124" s="64"/>
      <c r="S124" s="39"/>
      <c r="T124" s="39"/>
      <c r="U124" s="39"/>
      <c r="V124" s="39"/>
      <c r="W124" s="39"/>
      <c r="X124" s="39"/>
      <c r="Y124" s="39"/>
      <c r="Z124" s="39"/>
      <c r="AA124" s="39"/>
      <c r="AB124" s="39"/>
      <c r="AC124" s="39"/>
      <c r="AD124" s="39"/>
      <c r="AE124" s="39"/>
    </row>
    <row r="125" s="2" customFormat="1" ht="10.32" customHeight="1">
      <c r="A125" s="39"/>
      <c r="B125" s="40"/>
      <c r="C125" s="41"/>
      <c r="D125" s="41"/>
      <c r="E125" s="41"/>
      <c r="F125" s="41"/>
      <c r="G125" s="41"/>
      <c r="H125" s="41"/>
      <c r="I125" s="156"/>
      <c r="J125" s="41"/>
      <c r="K125" s="41"/>
      <c r="L125" s="64"/>
      <c r="S125" s="39"/>
      <c r="T125" s="39"/>
      <c r="U125" s="39"/>
      <c r="V125" s="39"/>
      <c r="W125" s="39"/>
      <c r="X125" s="39"/>
      <c r="Y125" s="39"/>
      <c r="Z125" s="39"/>
      <c r="AA125" s="39"/>
      <c r="AB125" s="39"/>
      <c r="AC125" s="39"/>
      <c r="AD125" s="39"/>
      <c r="AE125" s="39"/>
    </row>
    <row r="126" s="11" customFormat="1" ht="29.28" customHeight="1">
      <c r="A126" s="217"/>
      <c r="B126" s="218"/>
      <c r="C126" s="219" t="s">
        <v>239</v>
      </c>
      <c r="D126" s="220" t="s">
        <v>67</v>
      </c>
      <c r="E126" s="220" t="s">
        <v>63</v>
      </c>
      <c r="F126" s="220" t="s">
        <v>64</v>
      </c>
      <c r="G126" s="220" t="s">
        <v>240</v>
      </c>
      <c r="H126" s="220" t="s">
        <v>241</v>
      </c>
      <c r="I126" s="221" t="s">
        <v>242</v>
      </c>
      <c r="J126" s="220" t="s">
        <v>223</v>
      </c>
      <c r="K126" s="222" t="s">
        <v>243</v>
      </c>
      <c r="L126" s="223"/>
      <c r="M126" s="101" t="s">
        <v>1</v>
      </c>
      <c r="N126" s="102" t="s">
        <v>46</v>
      </c>
      <c r="O126" s="102" t="s">
        <v>244</v>
      </c>
      <c r="P126" s="102" t="s">
        <v>245</v>
      </c>
      <c r="Q126" s="102" t="s">
        <v>246</v>
      </c>
      <c r="R126" s="102" t="s">
        <v>247</v>
      </c>
      <c r="S126" s="102" t="s">
        <v>248</v>
      </c>
      <c r="T126" s="103" t="s">
        <v>249</v>
      </c>
      <c r="U126" s="217"/>
      <c r="V126" s="217"/>
      <c r="W126" s="217"/>
      <c r="X126" s="217"/>
      <c r="Y126" s="217"/>
      <c r="Z126" s="217"/>
      <c r="AA126" s="217"/>
      <c r="AB126" s="217"/>
      <c r="AC126" s="217"/>
      <c r="AD126" s="217"/>
      <c r="AE126" s="217"/>
    </row>
    <row r="127" s="2" customFormat="1" ht="22.8" customHeight="1">
      <c r="A127" s="39"/>
      <c r="B127" s="40"/>
      <c r="C127" s="108" t="s">
        <v>250</v>
      </c>
      <c r="D127" s="41"/>
      <c r="E127" s="41"/>
      <c r="F127" s="41"/>
      <c r="G127" s="41"/>
      <c r="H127" s="41"/>
      <c r="I127" s="156"/>
      <c r="J127" s="224">
        <f>BK127</f>
        <v>0</v>
      </c>
      <c r="K127" s="41"/>
      <c r="L127" s="45"/>
      <c r="M127" s="104"/>
      <c r="N127" s="225"/>
      <c r="O127" s="105"/>
      <c r="P127" s="226">
        <f>P128+P200+P206+P211</f>
        <v>0</v>
      </c>
      <c r="Q127" s="105"/>
      <c r="R127" s="226">
        <f>R128+R200+R206+R211</f>
        <v>9.7350548729999993</v>
      </c>
      <c r="S127" s="105"/>
      <c r="T127" s="227">
        <f>T128+T200+T206+T211</f>
        <v>1.5</v>
      </c>
      <c r="U127" s="39"/>
      <c r="V127" s="39"/>
      <c r="W127" s="39"/>
      <c r="X127" s="39"/>
      <c r="Y127" s="39"/>
      <c r="Z127" s="39"/>
      <c r="AA127" s="39"/>
      <c r="AB127" s="39"/>
      <c r="AC127" s="39"/>
      <c r="AD127" s="39"/>
      <c r="AE127" s="39"/>
      <c r="AT127" s="18" t="s">
        <v>81</v>
      </c>
      <c r="AU127" s="18" t="s">
        <v>225</v>
      </c>
      <c r="BK127" s="228">
        <f>BK128+BK200+BK206+BK211</f>
        <v>0</v>
      </c>
    </row>
    <row r="128" s="12" customFormat="1" ht="25.92" customHeight="1">
      <c r="A128" s="12"/>
      <c r="B128" s="229"/>
      <c r="C128" s="230"/>
      <c r="D128" s="231" t="s">
        <v>81</v>
      </c>
      <c r="E128" s="232" t="s">
        <v>251</v>
      </c>
      <c r="F128" s="232" t="s">
        <v>252</v>
      </c>
      <c r="G128" s="230"/>
      <c r="H128" s="230"/>
      <c r="I128" s="233"/>
      <c r="J128" s="234">
        <f>BK128</f>
        <v>0</v>
      </c>
      <c r="K128" s="230"/>
      <c r="L128" s="235"/>
      <c r="M128" s="236"/>
      <c r="N128" s="237"/>
      <c r="O128" s="237"/>
      <c r="P128" s="238">
        <f>P129+P167+P175+P177+P197</f>
        <v>0</v>
      </c>
      <c r="Q128" s="237"/>
      <c r="R128" s="238">
        <f>R129+R167+R175+R177+R197</f>
        <v>9.5933524729999995</v>
      </c>
      <c r="S128" s="237"/>
      <c r="T128" s="239">
        <f>T129+T167+T175+T177+T197</f>
        <v>1.5</v>
      </c>
      <c r="U128" s="12"/>
      <c r="V128" s="12"/>
      <c r="W128" s="12"/>
      <c r="X128" s="12"/>
      <c r="Y128" s="12"/>
      <c r="Z128" s="12"/>
      <c r="AA128" s="12"/>
      <c r="AB128" s="12"/>
      <c r="AC128" s="12"/>
      <c r="AD128" s="12"/>
      <c r="AE128" s="12"/>
      <c r="AR128" s="240" t="s">
        <v>90</v>
      </c>
      <c r="AT128" s="241" t="s">
        <v>81</v>
      </c>
      <c r="AU128" s="241" t="s">
        <v>82</v>
      </c>
      <c r="AY128" s="240" t="s">
        <v>253</v>
      </c>
      <c r="BK128" s="242">
        <f>BK129+BK167+BK175+BK177+BK197</f>
        <v>0</v>
      </c>
    </row>
    <row r="129" s="12" customFormat="1" ht="22.8" customHeight="1">
      <c r="A129" s="12"/>
      <c r="B129" s="229"/>
      <c r="C129" s="230"/>
      <c r="D129" s="231" t="s">
        <v>81</v>
      </c>
      <c r="E129" s="243" t="s">
        <v>90</v>
      </c>
      <c r="F129" s="243" t="s">
        <v>254</v>
      </c>
      <c r="G129" s="230"/>
      <c r="H129" s="230"/>
      <c r="I129" s="233"/>
      <c r="J129" s="244">
        <f>BK129</f>
        <v>0</v>
      </c>
      <c r="K129" s="230"/>
      <c r="L129" s="235"/>
      <c r="M129" s="236"/>
      <c r="N129" s="237"/>
      <c r="O129" s="237"/>
      <c r="P129" s="238">
        <f>SUM(P130:P166)</f>
        <v>0</v>
      </c>
      <c r="Q129" s="237"/>
      <c r="R129" s="238">
        <f>SUM(R130:R166)</f>
        <v>7.7389999999999999</v>
      </c>
      <c r="S129" s="237"/>
      <c r="T129" s="239">
        <f>SUM(T130:T166)</f>
        <v>0</v>
      </c>
      <c r="U129" s="12"/>
      <c r="V129" s="12"/>
      <c r="W129" s="12"/>
      <c r="X129" s="12"/>
      <c r="Y129" s="12"/>
      <c r="Z129" s="12"/>
      <c r="AA129" s="12"/>
      <c r="AB129" s="12"/>
      <c r="AC129" s="12"/>
      <c r="AD129" s="12"/>
      <c r="AE129" s="12"/>
      <c r="AR129" s="240" t="s">
        <v>90</v>
      </c>
      <c r="AT129" s="241" t="s">
        <v>81</v>
      </c>
      <c r="AU129" s="241" t="s">
        <v>90</v>
      </c>
      <c r="AY129" s="240" t="s">
        <v>253</v>
      </c>
      <c r="BK129" s="242">
        <f>SUM(BK130:BK166)</f>
        <v>0</v>
      </c>
    </row>
    <row r="130" s="2" customFormat="1" ht="48" customHeight="1">
      <c r="A130" s="39"/>
      <c r="B130" s="40"/>
      <c r="C130" s="245" t="s">
        <v>90</v>
      </c>
      <c r="D130" s="245" t="s">
        <v>255</v>
      </c>
      <c r="E130" s="246" t="s">
        <v>2206</v>
      </c>
      <c r="F130" s="247" t="s">
        <v>2207</v>
      </c>
      <c r="G130" s="248" t="s">
        <v>152</v>
      </c>
      <c r="H130" s="249">
        <v>5.2800000000000002</v>
      </c>
      <c r="I130" s="250"/>
      <c r="J130" s="251">
        <f>ROUND(I130*H130,2)</f>
        <v>0</v>
      </c>
      <c r="K130" s="247" t="s">
        <v>258</v>
      </c>
      <c r="L130" s="45"/>
      <c r="M130" s="252" t="s">
        <v>1</v>
      </c>
      <c r="N130" s="253" t="s">
        <v>47</v>
      </c>
      <c r="O130" s="92"/>
      <c r="P130" s="254">
        <f>O130*H130</f>
        <v>0</v>
      </c>
      <c r="Q130" s="254">
        <v>0</v>
      </c>
      <c r="R130" s="254">
        <f>Q130*H130</f>
        <v>0</v>
      </c>
      <c r="S130" s="254">
        <v>0</v>
      </c>
      <c r="T130" s="255">
        <f>S130*H130</f>
        <v>0</v>
      </c>
      <c r="U130" s="39"/>
      <c r="V130" s="39"/>
      <c r="W130" s="39"/>
      <c r="X130" s="39"/>
      <c r="Y130" s="39"/>
      <c r="Z130" s="39"/>
      <c r="AA130" s="39"/>
      <c r="AB130" s="39"/>
      <c r="AC130" s="39"/>
      <c r="AD130" s="39"/>
      <c r="AE130" s="39"/>
      <c r="AR130" s="256" t="s">
        <v>259</v>
      </c>
      <c r="AT130" s="256" t="s">
        <v>255</v>
      </c>
      <c r="AU130" s="256" t="s">
        <v>14</v>
      </c>
      <c r="AY130" s="18" t="s">
        <v>253</v>
      </c>
      <c r="BE130" s="257">
        <f>IF(N130="základní",J130,0)</f>
        <v>0</v>
      </c>
      <c r="BF130" s="257">
        <f>IF(N130="snížená",J130,0)</f>
        <v>0</v>
      </c>
      <c r="BG130" s="257">
        <f>IF(N130="zákl. přenesená",J130,0)</f>
        <v>0</v>
      </c>
      <c r="BH130" s="257">
        <f>IF(N130="sníž. přenesená",J130,0)</f>
        <v>0</v>
      </c>
      <c r="BI130" s="257">
        <f>IF(N130="nulová",J130,0)</f>
        <v>0</v>
      </c>
      <c r="BJ130" s="18" t="s">
        <v>90</v>
      </c>
      <c r="BK130" s="257">
        <f>ROUND(I130*H130,2)</f>
        <v>0</v>
      </c>
      <c r="BL130" s="18" t="s">
        <v>259</v>
      </c>
      <c r="BM130" s="256" t="s">
        <v>2208</v>
      </c>
    </row>
    <row r="131" s="2" customFormat="1">
      <c r="A131" s="39"/>
      <c r="B131" s="40"/>
      <c r="C131" s="41"/>
      <c r="D131" s="258" t="s">
        <v>261</v>
      </c>
      <c r="E131" s="41"/>
      <c r="F131" s="259" t="s">
        <v>2209</v>
      </c>
      <c r="G131" s="41"/>
      <c r="H131" s="41"/>
      <c r="I131" s="156"/>
      <c r="J131" s="41"/>
      <c r="K131" s="41"/>
      <c r="L131" s="45"/>
      <c r="M131" s="260"/>
      <c r="N131" s="261"/>
      <c r="O131" s="92"/>
      <c r="P131" s="92"/>
      <c r="Q131" s="92"/>
      <c r="R131" s="92"/>
      <c r="S131" s="92"/>
      <c r="T131" s="93"/>
      <c r="U131" s="39"/>
      <c r="V131" s="39"/>
      <c r="W131" s="39"/>
      <c r="X131" s="39"/>
      <c r="Y131" s="39"/>
      <c r="Z131" s="39"/>
      <c r="AA131" s="39"/>
      <c r="AB131" s="39"/>
      <c r="AC131" s="39"/>
      <c r="AD131" s="39"/>
      <c r="AE131" s="39"/>
      <c r="AT131" s="18" t="s">
        <v>261</v>
      </c>
      <c r="AU131" s="18" t="s">
        <v>14</v>
      </c>
    </row>
    <row r="132" s="13" customFormat="1">
      <c r="A132" s="13"/>
      <c r="B132" s="262"/>
      <c r="C132" s="263"/>
      <c r="D132" s="258" t="s">
        <v>266</v>
      </c>
      <c r="E132" s="264" t="s">
        <v>2200</v>
      </c>
      <c r="F132" s="265" t="s">
        <v>2201</v>
      </c>
      <c r="G132" s="263"/>
      <c r="H132" s="266">
        <v>5.2800000000000002</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266</v>
      </c>
      <c r="AU132" s="272" t="s">
        <v>14</v>
      </c>
      <c r="AV132" s="13" t="s">
        <v>14</v>
      </c>
      <c r="AW132" s="13" t="s">
        <v>36</v>
      </c>
      <c r="AX132" s="13" t="s">
        <v>82</v>
      </c>
      <c r="AY132" s="272" t="s">
        <v>253</v>
      </c>
    </row>
    <row r="133" s="14" customFormat="1">
      <c r="A133" s="14"/>
      <c r="B133" s="273"/>
      <c r="C133" s="274"/>
      <c r="D133" s="258" t="s">
        <v>266</v>
      </c>
      <c r="E133" s="275" t="s">
        <v>1</v>
      </c>
      <c r="F133" s="276" t="s">
        <v>269</v>
      </c>
      <c r="G133" s="274"/>
      <c r="H133" s="277">
        <v>5.2800000000000002</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266</v>
      </c>
      <c r="AU133" s="283" t="s">
        <v>14</v>
      </c>
      <c r="AV133" s="14" t="s">
        <v>259</v>
      </c>
      <c r="AW133" s="14" t="s">
        <v>36</v>
      </c>
      <c r="AX133" s="14" t="s">
        <v>90</v>
      </c>
      <c r="AY133" s="283" t="s">
        <v>253</v>
      </c>
    </row>
    <row r="134" s="2" customFormat="1" ht="48" customHeight="1">
      <c r="A134" s="39"/>
      <c r="B134" s="40"/>
      <c r="C134" s="245" t="s">
        <v>14</v>
      </c>
      <c r="D134" s="245" t="s">
        <v>255</v>
      </c>
      <c r="E134" s="246" t="s">
        <v>2210</v>
      </c>
      <c r="F134" s="247" t="s">
        <v>2211</v>
      </c>
      <c r="G134" s="248" t="s">
        <v>152</v>
      </c>
      <c r="H134" s="249">
        <v>2.6400000000000001</v>
      </c>
      <c r="I134" s="250"/>
      <c r="J134" s="251">
        <f>ROUND(I134*H134,2)</f>
        <v>0</v>
      </c>
      <c r="K134" s="247" t="s">
        <v>258</v>
      </c>
      <c r="L134" s="45"/>
      <c r="M134" s="252" t="s">
        <v>1</v>
      </c>
      <c r="N134" s="253" t="s">
        <v>47</v>
      </c>
      <c r="O134" s="92"/>
      <c r="P134" s="254">
        <f>O134*H134</f>
        <v>0</v>
      </c>
      <c r="Q134" s="254">
        <v>0</v>
      </c>
      <c r="R134" s="254">
        <f>Q134*H134</f>
        <v>0</v>
      </c>
      <c r="S134" s="254">
        <v>0</v>
      </c>
      <c r="T134" s="255">
        <f>S134*H134</f>
        <v>0</v>
      </c>
      <c r="U134" s="39"/>
      <c r="V134" s="39"/>
      <c r="W134" s="39"/>
      <c r="X134" s="39"/>
      <c r="Y134" s="39"/>
      <c r="Z134" s="39"/>
      <c r="AA134" s="39"/>
      <c r="AB134" s="39"/>
      <c r="AC134" s="39"/>
      <c r="AD134" s="39"/>
      <c r="AE134" s="39"/>
      <c r="AR134" s="256" t="s">
        <v>259</v>
      </c>
      <c r="AT134" s="256" t="s">
        <v>255</v>
      </c>
      <c r="AU134" s="256" t="s">
        <v>14</v>
      </c>
      <c r="AY134" s="18" t="s">
        <v>253</v>
      </c>
      <c r="BE134" s="257">
        <f>IF(N134="základní",J134,0)</f>
        <v>0</v>
      </c>
      <c r="BF134" s="257">
        <f>IF(N134="snížená",J134,0)</f>
        <v>0</v>
      </c>
      <c r="BG134" s="257">
        <f>IF(N134="zákl. přenesená",J134,0)</f>
        <v>0</v>
      </c>
      <c r="BH134" s="257">
        <f>IF(N134="sníž. přenesená",J134,0)</f>
        <v>0</v>
      </c>
      <c r="BI134" s="257">
        <f>IF(N134="nulová",J134,0)</f>
        <v>0</v>
      </c>
      <c r="BJ134" s="18" t="s">
        <v>90</v>
      </c>
      <c r="BK134" s="257">
        <f>ROUND(I134*H134,2)</f>
        <v>0</v>
      </c>
      <c r="BL134" s="18" t="s">
        <v>259</v>
      </c>
      <c r="BM134" s="256" t="s">
        <v>2212</v>
      </c>
    </row>
    <row r="135" s="2" customFormat="1">
      <c r="A135" s="39"/>
      <c r="B135" s="40"/>
      <c r="C135" s="41"/>
      <c r="D135" s="258" t="s">
        <v>261</v>
      </c>
      <c r="E135" s="41"/>
      <c r="F135" s="259" t="s">
        <v>2209</v>
      </c>
      <c r="G135" s="41"/>
      <c r="H135" s="41"/>
      <c r="I135" s="156"/>
      <c r="J135" s="41"/>
      <c r="K135" s="41"/>
      <c r="L135" s="45"/>
      <c r="M135" s="260"/>
      <c r="N135" s="261"/>
      <c r="O135" s="92"/>
      <c r="P135" s="92"/>
      <c r="Q135" s="92"/>
      <c r="R135" s="92"/>
      <c r="S135" s="92"/>
      <c r="T135" s="93"/>
      <c r="U135" s="39"/>
      <c r="V135" s="39"/>
      <c r="W135" s="39"/>
      <c r="X135" s="39"/>
      <c r="Y135" s="39"/>
      <c r="Z135" s="39"/>
      <c r="AA135" s="39"/>
      <c r="AB135" s="39"/>
      <c r="AC135" s="39"/>
      <c r="AD135" s="39"/>
      <c r="AE135" s="39"/>
      <c r="AT135" s="18" t="s">
        <v>261</v>
      </c>
      <c r="AU135" s="18" t="s">
        <v>14</v>
      </c>
    </row>
    <row r="136" s="13" customFormat="1">
      <c r="A136" s="13"/>
      <c r="B136" s="262"/>
      <c r="C136" s="263"/>
      <c r="D136" s="258" t="s">
        <v>266</v>
      </c>
      <c r="E136" s="264" t="s">
        <v>1</v>
      </c>
      <c r="F136" s="265" t="s">
        <v>2213</v>
      </c>
      <c r="G136" s="263"/>
      <c r="H136" s="266">
        <v>2.6400000000000001</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266</v>
      </c>
      <c r="AU136" s="272" t="s">
        <v>14</v>
      </c>
      <c r="AV136" s="13" t="s">
        <v>14</v>
      </c>
      <c r="AW136" s="13" t="s">
        <v>36</v>
      </c>
      <c r="AX136" s="13" t="s">
        <v>82</v>
      </c>
      <c r="AY136" s="272" t="s">
        <v>253</v>
      </c>
    </row>
    <row r="137" s="14" customFormat="1">
      <c r="A137" s="14"/>
      <c r="B137" s="273"/>
      <c r="C137" s="274"/>
      <c r="D137" s="258" t="s">
        <v>266</v>
      </c>
      <c r="E137" s="275" t="s">
        <v>1</v>
      </c>
      <c r="F137" s="276" t="s">
        <v>269</v>
      </c>
      <c r="G137" s="274"/>
      <c r="H137" s="277">
        <v>2.6400000000000001</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266</v>
      </c>
      <c r="AU137" s="283" t="s">
        <v>14</v>
      </c>
      <c r="AV137" s="14" t="s">
        <v>259</v>
      </c>
      <c r="AW137" s="14" t="s">
        <v>36</v>
      </c>
      <c r="AX137" s="14" t="s">
        <v>90</v>
      </c>
      <c r="AY137" s="283" t="s">
        <v>253</v>
      </c>
    </row>
    <row r="138" s="2" customFormat="1" ht="48" customHeight="1">
      <c r="A138" s="39"/>
      <c r="B138" s="40"/>
      <c r="C138" s="245" t="s">
        <v>270</v>
      </c>
      <c r="D138" s="245" t="s">
        <v>255</v>
      </c>
      <c r="E138" s="246" t="s">
        <v>399</v>
      </c>
      <c r="F138" s="247" t="s">
        <v>400</v>
      </c>
      <c r="G138" s="248" t="s">
        <v>152</v>
      </c>
      <c r="H138" s="249">
        <v>6.3360000000000003</v>
      </c>
      <c r="I138" s="250"/>
      <c r="J138" s="251">
        <f>ROUND(I138*H138,2)</f>
        <v>0</v>
      </c>
      <c r="K138" s="247" t="s">
        <v>258</v>
      </c>
      <c r="L138" s="45"/>
      <c r="M138" s="252" t="s">
        <v>1</v>
      </c>
      <c r="N138" s="253" t="s">
        <v>47</v>
      </c>
      <c r="O138" s="92"/>
      <c r="P138" s="254">
        <f>O138*H138</f>
        <v>0</v>
      </c>
      <c r="Q138" s="254">
        <v>0</v>
      </c>
      <c r="R138" s="254">
        <f>Q138*H138</f>
        <v>0</v>
      </c>
      <c r="S138" s="254">
        <v>0</v>
      </c>
      <c r="T138" s="255">
        <f>S138*H138</f>
        <v>0</v>
      </c>
      <c r="U138" s="39"/>
      <c r="V138" s="39"/>
      <c r="W138" s="39"/>
      <c r="X138" s="39"/>
      <c r="Y138" s="39"/>
      <c r="Z138" s="39"/>
      <c r="AA138" s="39"/>
      <c r="AB138" s="39"/>
      <c r="AC138" s="39"/>
      <c r="AD138" s="39"/>
      <c r="AE138" s="39"/>
      <c r="AR138" s="256" t="s">
        <v>259</v>
      </c>
      <c r="AT138" s="256" t="s">
        <v>255</v>
      </c>
      <c r="AU138" s="256" t="s">
        <v>14</v>
      </c>
      <c r="AY138" s="18" t="s">
        <v>253</v>
      </c>
      <c r="BE138" s="257">
        <f>IF(N138="základní",J138,0)</f>
        <v>0</v>
      </c>
      <c r="BF138" s="257">
        <f>IF(N138="snížená",J138,0)</f>
        <v>0</v>
      </c>
      <c r="BG138" s="257">
        <f>IF(N138="zákl. přenesená",J138,0)</f>
        <v>0</v>
      </c>
      <c r="BH138" s="257">
        <f>IF(N138="sníž. přenesená",J138,0)</f>
        <v>0</v>
      </c>
      <c r="BI138" s="257">
        <f>IF(N138="nulová",J138,0)</f>
        <v>0</v>
      </c>
      <c r="BJ138" s="18" t="s">
        <v>90</v>
      </c>
      <c r="BK138" s="257">
        <f>ROUND(I138*H138,2)</f>
        <v>0</v>
      </c>
      <c r="BL138" s="18" t="s">
        <v>259</v>
      </c>
      <c r="BM138" s="256" t="s">
        <v>2214</v>
      </c>
    </row>
    <row r="139" s="2" customFormat="1">
      <c r="A139" s="39"/>
      <c r="B139" s="40"/>
      <c r="C139" s="41"/>
      <c r="D139" s="258" t="s">
        <v>261</v>
      </c>
      <c r="E139" s="41"/>
      <c r="F139" s="259" t="s">
        <v>402</v>
      </c>
      <c r="G139" s="41"/>
      <c r="H139" s="41"/>
      <c r="I139" s="156"/>
      <c r="J139" s="41"/>
      <c r="K139" s="41"/>
      <c r="L139" s="45"/>
      <c r="M139" s="260"/>
      <c r="N139" s="261"/>
      <c r="O139" s="92"/>
      <c r="P139" s="92"/>
      <c r="Q139" s="92"/>
      <c r="R139" s="92"/>
      <c r="S139" s="92"/>
      <c r="T139" s="93"/>
      <c r="U139" s="39"/>
      <c r="V139" s="39"/>
      <c r="W139" s="39"/>
      <c r="X139" s="39"/>
      <c r="Y139" s="39"/>
      <c r="Z139" s="39"/>
      <c r="AA139" s="39"/>
      <c r="AB139" s="39"/>
      <c r="AC139" s="39"/>
      <c r="AD139" s="39"/>
      <c r="AE139" s="39"/>
      <c r="AT139" s="18" t="s">
        <v>261</v>
      </c>
      <c r="AU139" s="18" t="s">
        <v>14</v>
      </c>
    </row>
    <row r="140" s="13" customFormat="1">
      <c r="A140" s="13"/>
      <c r="B140" s="262"/>
      <c r="C140" s="263"/>
      <c r="D140" s="258" t="s">
        <v>266</v>
      </c>
      <c r="E140" s="264" t="s">
        <v>1</v>
      </c>
      <c r="F140" s="265" t="s">
        <v>2215</v>
      </c>
      <c r="G140" s="263"/>
      <c r="H140" s="266">
        <v>6.3360000000000003</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266</v>
      </c>
      <c r="AU140" s="272" t="s">
        <v>14</v>
      </c>
      <c r="AV140" s="13" t="s">
        <v>14</v>
      </c>
      <c r="AW140" s="13" t="s">
        <v>36</v>
      </c>
      <c r="AX140" s="13" t="s">
        <v>82</v>
      </c>
      <c r="AY140" s="272" t="s">
        <v>253</v>
      </c>
    </row>
    <row r="141" s="14" customFormat="1">
      <c r="A141" s="14"/>
      <c r="B141" s="273"/>
      <c r="C141" s="274"/>
      <c r="D141" s="258" t="s">
        <v>266</v>
      </c>
      <c r="E141" s="275" t="s">
        <v>1</v>
      </c>
      <c r="F141" s="276" t="s">
        <v>269</v>
      </c>
      <c r="G141" s="274"/>
      <c r="H141" s="277">
        <v>6.3360000000000003</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266</v>
      </c>
      <c r="AU141" s="283" t="s">
        <v>14</v>
      </c>
      <c r="AV141" s="14" t="s">
        <v>259</v>
      </c>
      <c r="AW141" s="14" t="s">
        <v>36</v>
      </c>
      <c r="AX141" s="14" t="s">
        <v>90</v>
      </c>
      <c r="AY141" s="283" t="s">
        <v>253</v>
      </c>
    </row>
    <row r="142" s="2" customFormat="1" ht="60" customHeight="1">
      <c r="A142" s="39"/>
      <c r="B142" s="40"/>
      <c r="C142" s="245" t="s">
        <v>259</v>
      </c>
      <c r="D142" s="245" t="s">
        <v>255</v>
      </c>
      <c r="E142" s="246" t="s">
        <v>405</v>
      </c>
      <c r="F142" s="247" t="s">
        <v>406</v>
      </c>
      <c r="G142" s="248" t="s">
        <v>152</v>
      </c>
      <c r="H142" s="249">
        <v>6.3360000000000003</v>
      </c>
      <c r="I142" s="250"/>
      <c r="J142" s="251">
        <f>ROUND(I142*H142,2)</f>
        <v>0</v>
      </c>
      <c r="K142" s="247" t="s">
        <v>258</v>
      </c>
      <c r="L142" s="45"/>
      <c r="M142" s="252" t="s">
        <v>1</v>
      </c>
      <c r="N142" s="253" t="s">
        <v>47</v>
      </c>
      <c r="O142" s="92"/>
      <c r="P142" s="254">
        <f>O142*H142</f>
        <v>0</v>
      </c>
      <c r="Q142" s="254">
        <v>0</v>
      </c>
      <c r="R142" s="254">
        <f>Q142*H142</f>
        <v>0</v>
      </c>
      <c r="S142" s="254">
        <v>0</v>
      </c>
      <c r="T142" s="255">
        <f>S142*H142</f>
        <v>0</v>
      </c>
      <c r="U142" s="39"/>
      <c r="V142" s="39"/>
      <c r="W142" s="39"/>
      <c r="X142" s="39"/>
      <c r="Y142" s="39"/>
      <c r="Z142" s="39"/>
      <c r="AA142" s="39"/>
      <c r="AB142" s="39"/>
      <c r="AC142" s="39"/>
      <c r="AD142" s="39"/>
      <c r="AE142" s="39"/>
      <c r="AR142" s="256" t="s">
        <v>259</v>
      </c>
      <c r="AT142" s="256" t="s">
        <v>255</v>
      </c>
      <c r="AU142" s="256" t="s">
        <v>14</v>
      </c>
      <c r="AY142" s="18" t="s">
        <v>253</v>
      </c>
      <c r="BE142" s="257">
        <f>IF(N142="základní",J142,0)</f>
        <v>0</v>
      </c>
      <c r="BF142" s="257">
        <f>IF(N142="snížená",J142,0)</f>
        <v>0</v>
      </c>
      <c r="BG142" s="257">
        <f>IF(N142="zákl. přenesená",J142,0)</f>
        <v>0</v>
      </c>
      <c r="BH142" s="257">
        <f>IF(N142="sníž. přenesená",J142,0)</f>
        <v>0</v>
      </c>
      <c r="BI142" s="257">
        <f>IF(N142="nulová",J142,0)</f>
        <v>0</v>
      </c>
      <c r="BJ142" s="18" t="s">
        <v>90</v>
      </c>
      <c r="BK142" s="257">
        <f>ROUND(I142*H142,2)</f>
        <v>0</v>
      </c>
      <c r="BL142" s="18" t="s">
        <v>259</v>
      </c>
      <c r="BM142" s="256" t="s">
        <v>2216</v>
      </c>
    </row>
    <row r="143" s="2" customFormat="1">
      <c r="A143" s="39"/>
      <c r="B143" s="40"/>
      <c r="C143" s="41"/>
      <c r="D143" s="258" t="s">
        <v>261</v>
      </c>
      <c r="E143" s="41"/>
      <c r="F143" s="259" t="s">
        <v>402</v>
      </c>
      <c r="G143" s="41"/>
      <c r="H143" s="41"/>
      <c r="I143" s="156"/>
      <c r="J143" s="41"/>
      <c r="K143" s="41"/>
      <c r="L143" s="45"/>
      <c r="M143" s="260"/>
      <c r="N143" s="261"/>
      <c r="O143" s="92"/>
      <c r="P143" s="92"/>
      <c r="Q143" s="92"/>
      <c r="R143" s="92"/>
      <c r="S143" s="92"/>
      <c r="T143" s="93"/>
      <c r="U143" s="39"/>
      <c r="V143" s="39"/>
      <c r="W143" s="39"/>
      <c r="X143" s="39"/>
      <c r="Y143" s="39"/>
      <c r="Z143" s="39"/>
      <c r="AA143" s="39"/>
      <c r="AB143" s="39"/>
      <c r="AC143" s="39"/>
      <c r="AD143" s="39"/>
      <c r="AE143" s="39"/>
      <c r="AT143" s="18" t="s">
        <v>261</v>
      </c>
      <c r="AU143" s="18" t="s">
        <v>14</v>
      </c>
    </row>
    <row r="144" s="13" customFormat="1">
      <c r="A144" s="13"/>
      <c r="B144" s="262"/>
      <c r="C144" s="263"/>
      <c r="D144" s="258" t="s">
        <v>266</v>
      </c>
      <c r="E144" s="264" t="s">
        <v>1</v>
      </c>
      <c r="F144" s="265" t="s">
        <v>2217</v>
      </c>
      <c r="G144" s="263"/>
      <c r="H144" s="266">
        <v>6.3360000000000003</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266</v>
      </c>
      <c r="AU144" s="272" t="s">
        <v>14</v>
      </c>
      <c r="AV144" s="13" t="s">
        <v>14</v>
      </c>
      <c r="AW144" s="13" t="s">
        <v>36</v>
      </c>
      <c r="AX144" s="13" t="s">
        <v>82</v>
      </c>
      <c r="AY144" s="272" t="s">
        <v>253</v>
      </c>
    </row>
    <row r="145" s="14" customFormat="1">
      <c r="A145" s="14"/>
      <c r="B145" s="273"/>
      <c r="C145" s="274"/>
      <c r="D145" s="258" t="s">
        <v>266</v>
      </c>
      <c r="E145" s="275" t="s">
        <v>1</v>
      </c>
      <c r="F145" s="276" t="s">
        <v>269</v>
      </c>
      <c r="G145" s="274"/>
      <c r="H145" s="277">
        <v>6.3360000000000003</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266</v>
      </c>
      <c r="AU145" s="283" t="s">
        <v>14</v>
      </c>
      <c r="AV145" s="14" t="s">
        <v>259</v>
      </c>
      <c r="AW145" s="14" t="s">
        <v>36</v>
      </c>
      <c r="AX145" s="14" t="s">
        <v>90</v>
      </c>
      <c r="AY145" s="283" t="s">
        <v>253</v>
      </c>
    </row>
    <row r="146" s="2" customFormat="1" ht="60" customHeight="1">
      <c r="A146" s="39"/>
      <c r="B146" s="40"/>
      <c r="C146" s="245" t="s">
        <v>281</v>
      </c>
      <c r="D146" s="245" t="s">
        <v>255</v>
      </c>
      <c r="E146" s="246" t="s">
        <v>410</v>
      </c>
      <c r="F146" s="247" t="s">
        <v>411</v>
      </c>
      <c r="G146" s="248" t="s">
        <v>152</v>
      </c>
      <c r="H146" s="249">
        <v>95.040000000000006</v>
      </c>
      <c r="I146" s="250"/>
      <c r="J146" s="251">
        <f>ROUND(I146*H146,2)</f>
        <v>0</v>
      </c>
      <c r="K146" s="247" t="s">
        <v>258</v>
      </c>
      <c r="L146" s="45"/>
      <c r="M146" s="252" t="s">
        <v>1</v>
      </c>
      <c r="N146" s="253" t="s">
        <v>47</v>
      </c>
      <c r="O146" s="92"/>
      <c r="P146" s="254">
        <f>O146*H146</f>
        <v>0</v>
      </c>
      <c r="Q146" s="254">
        <v>0</v>
      </c>
      <c r="R146" s="254">
        <f>Q146*H146</f>
        <v>0</v>
      </c>
      <c r="S146" s="254">
        <v>0</v>
      </c>
      <c r="T146" s="255">
        <f>S146*H146</f>
        <v>0</v>
      </c>
      <c r="U146" s="39"/>
      <c r="V146" s="39"/>
      <c r="W146" s="39"/>
      <c r="X146" s="39"/>
      <c r="Y146" s="39"/>
      <c r="Z146" s="39"/>
      <c r="AA146" s="39"/>
      <c r="AB146" s="39"/>
      <c r="AC146" s="39"/>
      <c r="AD146" s="39"/>
      <c r="AE146" s="39"/>
      <c r="AR146" s="256" t="s">
        <v>259</v>
      </c>
      <c r="AT146" s="256" t="s">
        <v>255</v>
      </c>
      <c r="AU146" s="256" t="s">
        <v>14</v>
      </c>
      <c r="AY146" s="18" t="s">
        <v>253</v>
      </c>
      <c r="BE146" s="257">
        <f>IF(N146="základní",J146,0)</f>
        <v>0</v>
      </c>
      <c r="BF146" s="257">
        <f>IF(N146="snížená",J146,0)</f>
        <v>0</v>
      </c>
      <c r="BG146" s="257">
        <f>IF(N146="zákl. přenesená",J146,0)</f>
        <v>0</v>
      </c>
      <c r="BH146" s="257">
        <f>IF(N146="sníž. přenesená",J146,0)</f>
        <v>0</v>
      </c>
      <c r="BI146" s="257">
        <f>IF(N146="nulová",J146,0)</f>
        <v>0</v>
      </c>
      <c r="BJ146" s="18" t="s">
        <v>90</v>
      </c>
      <c r="BK146" s="257">
        <f>ROUND(I146*H146,2)</f>
        <v>0</v>
      </c>
      <c r="BL146" s="18" t="s">
        <v>259</v>
      </c>
      <c r="BM146" s="256" t="s">
        <v>2218</v>
      </c>
    </row>
    <row r="147" s="2" customFormat="1">
      <c r="A147" s="39"/>
      <c r="B147" s="40"/>
      <c r="C147" s="41"/>
      <c r="D147" s="258" t="s">
        <v>261</v>
      </c>
      <c r="E147" s="41"/>
      <c r="F147" s="259" t="s">
        <v>402</v>
      </c>
      <c r="G147" s="41"/>
      <c r="H147" s="41"/>
      <c r="I147" s="156"/>
      <c r="J147" s="41"/>
      <c r="K147" s="41"/>
      <c r="L147" s="45"/>
      <c r="M147" s="260"/>
      <c r="N147" s="261"/>
      <c r="O147" s="92"/>
      <c r="P147" s="92"/>
      <c r="Q147" s="92"/>
      <c r="R147" s="92"/>
      <c r="S147" s="92"/>
      <c r="T147" s="93"/>
      <c r="U147" s="39"/>
      <c r="V147" s="39"/>
      <c r="W147" s="39"/>
      <c r="X147" s="39"/>
      <c r="Y147" s="39"/>
      <c r="Z147" s="39"/>
      <c r="AA147" s="39"/>
      <c r="AB147" s="39"/>
      <c r="AC147" s="39"/>
      <c r="AD147" s="39"/>
      <c r="AE147" s="39"/>
      <c r="AT147" s="18" t="s">
        <v>261</v>
      </c>
      <c r="AU147" s="18" t="s">
        <v>14</v>
      </c>
    </row>
    <row r="148" s="13" customFormat="1">
      <c r="A148" s="13"/>
      <c r="B148" s="262"/>
      <c r="C148" s="263"/>
      <c r="D148" s="258" t="s">
        <v>266</v>
      </c>
      <c r="E148" s="264" t="s">
        <v>1</v>
      </c>
      <c r="F148" s="265" t="s">
        <v>2219</v>
      </c>
      <c r="G148" s="263"/>
      <c r="H148" s="266">
        <v>95.040000000000006</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266</v>
      </c>
      <c r="AU148" s="272" t="s">
        <v>14</v>
      </c>
      <c r="AV148" s="13" t="s">
        <v>14</v>
      </c>
      <c r="AW148" s="13" t="s">
        <v>36</v>
      </c>
      <c r="AX148" s="13" t="s">
        <v>82</v>
      </c>
      <c r="AY148" s="272" t="s">
        <v>253</v>
      </c>
    </row>
    <row r="149" s="14" customFormat="1">
      <c r="A149" s="14"/>
      <c r="B149" s="273"/>
      <c r="C149" s="274"/>
      <c r="D149" s="258" t="s">
        <v>266</v>
      </c>
      <c r="E149" s="275" t="s">
        <v>1</v>
      </c>
      <c r="F149" s="276" t="s">
        <v>269</v>
      </c>
      <c r="G149" s="274"/>
      <c r="H149" s="277">
        <v>95.040000000000006</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266</v>
      </c>
      <c r="AU149" s="283" t="s">
        <v>14</v>
      </c>
      <c r="AV149" s="14" t="s">
        <v>259</v>
      </c>
      <c r="AW149" s="14" t="s">
        <v>36</v>
      </c>
      <c r="AX149" s="14" t="s">
        <v>90</v>
      </c>
      <c r="AY149" s="283" t="s">
        <v>253</v>
      </c>
    </row>
    <row r="150" s="2" customFormat="1" ht="36" customHeight="1">
      <c r="A150" s="39"/>
      <c r="B150" s="40"/>
      <c r="C150" s="245" t="s">
        <v>285</v>
      </c>
      <c r="D150" s="245" t="s">
        <v>255</v>
      </c>
      <c r="E150" s="246" t="s">
        <v>2220</v>
      </c>
      <c r="F150" s="247" t="s">
        <v>2221</v>
      </c>
      <c r="G150" s="248" t="s">
        <v>152</v>
      </c>
      <c r="H150" s="249">
        <v>6.3360000000000003</v>
      </c>
      <c r="I150" s="250"/>
      <c r="J150" s="251">
        <f>ROUND(I150*H150,2)</f>
        <v>0</v>
      </c>
      <c r="K150" s="247" t="s">
        <v>258</v>
      </c>
      <c r="L150" s="45"/>
      <c r="M150" s="252" t="s">
        <v>1</v>
      </c>
      <c r="N150" s="253" t="s">
        <v>47</v>
      </c>
      <c r="O150" s="92"/>
      <c r="P150" s="254">
        <f>O150*H150</f>
        <v>0</v>
      </c>
      <c r="Q150" s="254">
        <v>0</v>
      </c>
      <c r="R150" s="254">
        <f>Q150*H150</f>
        <v>0</v>
      </c>
      <c r="S150" s="254">
        <v>0</v>
      </c>
      <c r="T150" s="255">
        <f>S150*H150</f>
        <v>0</v>
      </c>
      <c r="U150" s="39"/>
      <c r="V150" s="39"/>
      <c r="W150" s="39"/>
      <c r="X150" s="39"/>
      <c r="Y150" s="39"/>
      <c r="Z150" s="39"/>
      <c r="AA150" s="39"/>
      <c r="AB150" s="39"/>
      <c r="AC150" s="39"/>
      <c r="AD150" s="39"/>
      <c r="AE150" s="39"/>
      <c r="AR150" s="256" t="s">
        <v>259</v>
      </c>
      <c r="AT150" s="256" t="s">
        <v>255</v>
      </c>
      <c r="AU150" s="256" t="s">
        <v>14</v>
      </c>
      <c r="AY150" s="18" t="s">
        <v>253</v>
      </c>
      <c r="BE150" s="257">
        <f>IF(N150="základní",J150,0)</f>
        <v>0</v>
      </c>
      <c r="BF150" s="257">
        <f>IF(N150="snížená",J150,0)</f>
        <v>0</v>
      </c>
      <c r="BG150" s="257">
        <f>IF(N150="zákl. přenesená",J150,0)</f>
        <v>0</v>
      </c>
      <c r="BH150" s="257">
        <f>IF(N150="sníž. přenesená",J150,0)</f>
        <v>0</v>
      </c>
      <c r="BI150" s="257">
        <f>IF(N150="nulová",J150,0)</f>
        <v>0</v>
      </c>
      <c r="BJ150" s="18" t="s">
        <v>90</v>
      </c>
      <c r="BK150" s="257">
        <f>ROUND(I150*H150,2)</f>
        <v>0</v>
      </c>
      <c r="BL150" s="18" t="s">
        <v>259</v>
      </c>
      <c r="BM150" s="256" t="s">
        <v>2222</v>
      </c>
    </row>
    <row r="151" s="2" customFormat="1">
      <c r="A151" s="39"/>
      <c r="B151" s="40"/>
      <c r="C151" s="41"/>
      <c r="D151" s="258" t="s">
        <v>261</v>
      </c>
      <c r="E151" s="41"/>
      <c r="F151" s="259" t="s">
        <v>418</v>
      </c>
      <c r="G151" s="41"/>
      <c r="H151" s="41"/>
      <c r="I151" s="156"/>
      <c r="J151" s="41"/>
      <c r="K151" s="41"/>
      <c r="L151" s="45"/>
      <c r="M151" s="260"/>
      <c r="N151" s="261"/>
      <c r="O151" s="92"/>
      <c r="P151" s="92"/>
      <c r="Q151" s="92"/>
      <c r="R151" s="92"/>
      <c r="S151" s="92"/>
      <c r="T151" s="93"/>
      <c r="U151" s="39"/>
      <c r="V151" s="39"/>
      <c r="W151" s="39"/>
      <c r="X151" s="39"/>
      <c r="Y151" s="39"/>
      <c r="Z151" s="39"/>
      <c r="AA151" s="39"/>
      <c r="AB151" s="39"/>
      <c r="AC151" s="39"/>
      <c r="AD151" s="39"/>
      <c r="AE151" s="39"/>
      <c r="AT151" s="18" t="s">
        <v>261</v>
      </c>
      <c r="AU151" s="18" t="s">
        <v>14</v>
      </c>
    </row>
    <row r="152" s="13" customFormat="1">
      <c r="A152" s="13"/>
      <c r="B152" s="262"/>
      <c r="C152" s="263"/>
      <c r="D152" s="258" t="s">
        <v>266</v>
      </c>
      <c r="E152" s="264" t="s">
        <v>1</v>
      </c>
      <c r="F152" s="265" t="s">
        <v>2223</v>
      </c>
      <c r="G152" s="263"/>
      <c r="H152" s="266">
        <v>6.3360000000000003</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266</v>
      </c>
      <c r="AU152" s="272" t="s">
        <v>14</v>
      </c>
      <c r="AV152" s="13" t="s">
        <v>14</v>
      </c>
      <c r="AW152" s="13" t="s">
        <v>36</v>
      </c>
      <c r="AX152" s="13" t="s">
        <v>82</v>
      </c>
      <c r="AY152" s="272" t="s">
        <v>253</v>
      </c>
    </row>
    <row r="153" s="14" customFormat="1">
      <c r="A153" s="14"/>
      <c r="B153" s="273"/>
      <c r="C153" s="274"/>
      <c r="D153" s="258" t="s">
        <v>266</v>
      </c>
      <c r="E153" s="275" t="s">
        <v>1</v>
      </c>
      <c r="F153" s="276" t="s">
        <v>269</v>
      </c>
      <c r="G153" s="274"/>
      <c r="H153" s="277">
        <v>6.3360000000000003</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266</v>
      </c>
      <c r="AU153" s="283" t="s">
        <v>14</v>
      </c>
      <c r="AV153" s="14" t="s">
        <v>259</v>
      </c>
      <c r="AW153" s="14" t="s">
        <v>36</v>
      </c>
      <c r="AX153" s="14" t="s">
        <v>90</v>
      </c>
      <c r="AY153" s="283" t="s">
        <v>253</v>
      </c>
    </row>
    <row r="154" s="2" customFormat="1" ht="16.5" customHeight="1">
      <c r="A154" s="39"/>
      <c r="B154" s="40"/>
      <c r="C154" s="245" t="s">
        <v>289</v>
      </c>
      <c r="D154" s="245" t="s">
        <v>255</v>
      </c>
      <c r="E154" s="246" t="s">
        <v>421</v>
      </c>
      <c r="F154" s="247" t="s">
        <v>422</v>
      </c>
      <c r="G154" s="248" t="s">
        <v>152</v>
      </c>
      <c r="H154" s="249">
        <v>6.3360000000000003</v>
      </c>
      <c r="I154" s="250"/>
      <c r="J154" s="251">
        <f>ROUND(I154*H154,2)</f>
        <v>0</v>
      </c>
      <c r="K154" s="247" t="s">
        <v>258</v>
      </c>
      <c r="L154" s="45"/>
      <c r="M154" s="252" t="s">
        <v>1</v>
      </c>
      <c r="N154" s="253" t="s">
        <v>47</v>
      </c>
      <c r="O154" s="92"/>
      <c r="P154" s="254">
        <f>O154*H154</f>
        <v>0</v>
      </c>
      <c r="Q154" s="254">
        <v>0</v>
      </c>
      <c r="R154" s="254">
        <f>Q154*H154</f>
        <v>0</v>
      </c>
      <c r="S154" s="254">
        <v>0</v>
      </c>
      <c r="T154" s="255">
        <f>S154*H154</f>
        <v>0</v>
      </c>
      <c r="U154" s="39"/>
      <c r="V154" s="39"/>
      <c r="W154" s="39"/>
      <c r="X154" s="39"/>
      <c r="Y154" s="39"/>
      <c r="Z154" s="39"/>
      <c r="AA154" s="39"/>
      <c r="AB154" s="39"/>
      <c r="AC154" s="39"/>
      <c r="AD154" s="39"/>
      <c r="AE154" s="39"/>
      <c r="AR154" s="256" t="s">
        <v>259</v>
      </c>
      <c r="AT154" s="256" t="s">
        <v>255</v>
      </c>
      <c r="AU154" s="256" t="s">
        <v>14</v>
      </c>
      <c r="AY154" s="18" t="s">
        <v>253</v>
      </c>
      <c r="BE154" s="257">
        <f>IF(N154="základní",J154,0)</f>
        <v>0</v>
      </c>
      <c r="BF154" s="257">
        <f>IF(N154="snížená",J154,0)</f>
        <v>0</v>
      </c>
      <c r="BG154" s="257">
        <f>IF(N154="zákl. přenesená",J154,0)</f>
        <v>0</v>
      </c>
      <c r="BH154" s="257">
        <f>IF(N154="sníž. přenesená",J154,0)</f>
        <v>0</v>
      </c>
      <c r="BI154" s="257">
        <f>IF(N154="nulová",J154,0)</f>
        <v>0</v>
      </c>
      <c r="BJ154" s="18" t="s">
        <v>90</v>
      </c>
      <c r="BK154" s="257">
        <f>ROUND(I154*H154,2)</f>
        <v>0</v>
      </c>
      <c r="BL154" s="18" t="s">
        <v>259</v>
      </c>
      <c r="BM154" s="256" t="s">
        <v>2224</v>
      </c>
    </row>
    <row r="155" s="2" customFormat="1">
      <c r="A155" s="39"/>
      <c r="B155" s="40"/>
      <c r="C155" s="41"/>
      <c r="D155" s="258" t="s">
        <v>261</v>
      </c>
      <c r="E155" s="41"/>
      <c r="F155" s="259" t="s">
        <v>424</v>
      </c>
      <c r="G155" s="41"/>
      <c r="H155" s="41"/>
      <c r="I155" s="156"/>
      <c r="J155" s="41"/>
      <c r="K155" s="41"/>
      <c r="L155" s="45"/>
      <c r="M155" s="260"/>
      <c r="N155" s="261"/>
      <c r="O155" s="92"/>
      <c r="P155" s="92"/>
      <c r="Q155" s="92"/>
      <c r="R155" s="92"/>
      <c r="S155" s="92"/>
      <c r="T155" s="93"/>
      <c r="U155" s="39"/>
      <c r="V155" s="39"/>
      <c r="W155" s="39"/>
      <c r="X155" s="39"/>
      <c r="Y155" s="39"/>
      <c r="Z155" s="39"/>
      <c r="AA155" s="39"/>
      <c r="AB155" s="39"/>
      <c r="AC155" s="39"/>
      <c r="AD155" s="39"/>
      <c r="AE155" s="39"/>
      <c r="AT155" s="18" t="s">
        <v>261</v>
      </c>
      <c r="AU155" s="18" t="s">
        <v>14</v>
      </c>
    </row>
    <row r="156" s="13" customFormat="1">
      <c r="A156" s="13"/>
      <c r="B156" s="262"/>
      <c r="C156" s="263"/>
      <c r="D156" s="258" t="s">
        <v>266</v>
      </c>
      <c r="E156" s="264" t="s">
        <v>1</v>
      </c>
      <c r="F156" s="265" t="s">
        <v>2225</v>
      </c>
      <c r="G156" s="263"/>
      <c r="H156" s="266">
        <v>6.3360000000000003</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266</v>
      </c>
      <c r="AU156" s="272" t="s">
        <v>14</v>
      </c>
      <c r="AV156" s="13" t="s">
        <v>14</v>
      </c>
      <c r="AW156" s="13" t="s">
        <v>36</v>
      </c>
      <c r="AX156" s="13" t="s">
        <v>82</v>
      </c>
      <c r="AY156" s="272" t="s">
        <v>253</v>
      </c>
    </row>
    <row r="157" s="14" customFormat="1">
      <c r="A157" s="14"/>
      <c r="B157" s="273"/>
      <c r="C157" s="274"/>
      <c r="D157" s="258" t="s">
        <v>266</v>
      </c>
      <c r="E157" s="275" t="s">
        <v>1</v>
      </c>
      <c r="F157" s="276" t="s">
        <v>269</v>
      </c>
      <c r="G157" s="274"/>
      <c r="H157" s="277">
        <v>6.3360000000000003</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266</v>
      </c>
      <c r="AU157" s="283" t="s">
        <v>14</v>
      </c>
      <c r="AV157" s="14" t="s">
        <v>259</v>
      </c>
      <c r="AW157" s="14" t="s">
        <v>36</v>
      </c>
      <c r="AX157" s="14" t="s">
        <v>90</v>
      </c>
      <c r="AY157" s="283" t="s">
        <v>253</v>
      </c>
    </row>
    <row r="158" s="2" customFormat="1" ht="36" customHeight="1">
      <c r="A158" s="39"/>
      <c r="B158" s="40"/>
      <c r="C158" s="245" t="s">
        <v>293</v>
      </c>
      <c r="D158" s="245" t="s">
        <v>255</v>
      </c>
      <c r="E158" s="246" t="s">
        <v>428</v>
      </c>
      <c r="F158" s="247" t="s">
        <v>429</v>
      </c>
      <c r="G158" s="248" t="s">
        <v>185</v>
      </c>
      <c r="H158" s="249">
        <v>11.722</v>
      </c>
      <c r="I158" s="250"/>
      <c r="J158" s="251">
        <f>ROUND(I158*H158,2)</f>
        <v>0</v>
      </c>
      <c r="K158" s="247" t="s">
        <v>258</v>
      </c>
      <c r="L158" s="45"/>
      <c r="M158" s="252" t="s">
        <v>1</v>
      </c>
      <c r="N158" s="253" t="s">
        <v>47</v>
      </c>
      <c r="O158" s="92"/>
      <c r="P158" s="254">
        <f>O158*H158</f>
        <v>0</v>
      </c>
      <c r="Q158" s="254">
        <v>0</v>
      </c>
      <c r="R158" s="254">
        <f>Q158*H158</f>
        <v>0</v>
      </c>
      <c r="S158" s="254">
        <v>0</v>
      </c>
      <c r="T158" s="255">
        <f>S158*H158</f>
        <v>0</v>
      </c>
      <c r="U158" s="39"/>
      <c r="V158" s="39"/>
      <c r="W158" s="39"/>
      <c r="X158" s="39"/>
      <c r="Y158" s="39"/>
      <c r="Z158" s="39"/>
      <c r="AA158" s="39"/>
      <c r="AB158" s="39"/>
      <c r="AC158" s="39"/>
      <c r="AD158" s="39"/>
      <c r="AE158" s="39"/>
      <c r="AR158" s="256" t="s">
        <v>259</v>
      </c>
      <c r="AT158" s="256" t="s">
        <v>255</v>
      </c>
      <c r="AU158" s="256" t="s">
        <v>14</v>
      </c>
      <c r="AY158" s="18" t="s">
        <v>253</v>
      </c>
      <c r="BE158" s="257">
        <f>IF(N158="základní",J158,0)</f>
        <v>0</v>
      </c>
      <c r="BF158" s="257">
        <f>IF(N158="snížená",J158,0)</f>
        <v>0</v>
      </c>
      <c r="BG158" s="257">
        <f>IF(N158="zákl. přenesená",J158,0)</f>
        <v>0</v>
      </c>
      <c r="BH158" s="257">
        <f>IF(N158="sníž. přenesená",J158,0)</f>
        <v>0</v>
      </c>
      <c r="BI158" s="257">
        <f>IF(N158="nulová",J158,0)</f>
        <v>0</v>
      </c>
      <c r="BJ158" s="18" t="s">
        <v>90</v>
      </c>
      <c r="BK158" s="257">
        <f>ROUND(I158*H158,2)</f>
        <v>0</v>
      </c>
      <c r="BL158" s="18" t="s">
        <v>259</v>
      </c>
      <c r="BM158" s="256" t="s">
        <v>2226</v>
      </c>
    </row>
    <row r="159" s="2" customFormat="1">
      <c r="A159" s="39"/>
      <c r="B159" s="40"/>
      <c r="C159" s="41"/>
      <c r="D159" s="258" t="s">
        <v>261</v>
      </c>
      <c r="E159" s="41"/>
      <c r="F159" s="259" t="s">
        <v>431</v>
      </c>
      <c r="G159" s="41"/>
      <c r="H159" s="41"/>
      <c r="I159" s="156"/>
      <c r="J159" s="41"/>
      <c r="K159" s="41"/>
      <c r="L159" s="45"/>
      <c r="M159" s="260"/>
      <c r="N159" s="261"/>
      <c r="O159" s="92"/>
      <c r="P159" s="92"/>
      <c r="Q159" s="92"/>
      <c r="R159" s="92"/>
      <c r="S159" s="92"/>
      <c r="T159" s="93"/>
      <c r="U159" s="39"/>
      <c r="V159" s="39"/>
      <c r="W159" s="39"/>
      <c r="X159" s="39"/>
      <c r="Y159" s="39"/>
      <c r="Z159" s="39"/>
      <c r="AA159" s="39"/>
      <c r="AB159" s="39"/>
      <c r="AC159" s="39"/>
      <c r="AD159" s="39"/>
      <c r="AE159" s="39"/>
      <c r="AT159" s="18" t="s">
        <v>261</v>
      </c>
      <c r="AU159" s="18" t="s">
        <v>14</v>
      </c>
    </row>
    <row r="160" s="13" customFormat="1">
      <c r="A160" s="13"/>
      <c r="B160" s="262"/>
      <c r="C160" s="263"/>
      <c r="D160" s="258" t="s">
        <v>266</v>
      </c>
      <c r="E160" s="264" t="s">
        <v>1</v>
      </c>
      <c r="F160" s="265" t="s">
        <v>2227</v>
      </c>
      <c r="G160" s="263"/>
      <c r="H160" s="266">
        <v>11.722</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266</v>
      </c>
      <c r="AU160" s="272" t="s">
        <v>14</v>
      </c>
      <c r="AV160" s="13" t="s">
        <v>14</v>
      </c>
      <c r="AW160" s="13" t="s">
        <v>36</v>
      </c>
      <c r="AX160" s="13" t="s">
        <v>82</v>
      </c>
      <c r="AY160" s="272" t="s">
        <v>253</v>
      </c>
    </row>
    <row r="161" s="14" customFormat="1">
      <c r="A161" s="14"/>
      <c r="B161" s="273"/>
      <c r="C161" s="274"/>
      <c r="D161" s="258" t="s">
        <v>266</v>
      </c>
      <c r="E161" s="275" t="s">
        <v>1</v>
      </c>
      <c r="F161" s="276" t="s">
        <v>269</v>
      </c>
      <c r="G161" s="274"/>
      <c r="H161" s="277">
        <v>11.722</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266</v>
      </c>
      <c r="AU161" s="283" t="s">
        <v>14</v>
      </c>
      <c r="AV161" s="14" t="s">
        <v>259</v>
      </c>
      <c r="AW161" s="14" t="s">
        <v>36</v>
      </c>
      <c r="AX161" s="14" t="s">
        <v>90</v>
      </c>
      <c r="AY161" s="283" t="s">
        <v>253</v>
      </c>
    </row>
    <row r="162" s="2" customFormat="1" ht="36" customHeight="1">
      <c r="A162" s="39"/>
      <c r="B162" s="40"/>
      <c r="C162" s="245" t="s">
        <v>299</v>
      </c>
      <c r="D162" s="245" t="s">
        <v>255</v>
      </c>
      <c r="E162" s="246" t="s">
        <v>1859</v>
      </c>
      <c r="F162" s="247" t="s">
        <v>1860</v>
      </c>
      <c r="G162" s="248" t="s">
        <v>152</v>
      </c>
      <c r="H162" s="249">
        <v>3.8500000000000001</v>
      </c>
      <c r="I162" s="250"/>
      <c r="J162" s="251">
        <f>ROUND(I162*H162,2)</f>
        <v>0</v>
      </c>
      <c r="K162" s="247" t="s">
        <v>258</v>
      </c>
      <c r="L162" s="45"/>
      <c r="M162" s="252" t="s">
        <v>1</v>
      </c>
      <c r="N162" s="253" t="s">
        <v>47</v>
      </c>
      <c r="O162" s="92"/>
      <c r="P162" s="254">
        <f>O162*H162</f>
        <v>0</v>
      </c>
      <c r="Q162" s="254">
        <v>0</v>
      </c>
      <c r="R162" s="254">
        <f>Q162*H162</f>
        <v>0</v>
      </c>
      <c r="S162" s="254">
        <v>0</v>
      </c>
      <c r="T162" s="255">
        <f>S162*H162</f>
        <v>0</v>
      </c>
      <c r="U162" s="39"/>
      <c r="V162" s="39"/>
      <c r="W162" s="39"/>
      <c r="X162" s="39"/>
      <c r="Y162" s="39"/>
      <c r="Z162" s="39"/>
      <c r="AA162" s="39"/>
      <c r="AB162" s="39"/>
      <c r="AC162" s="39"/>
      <c r="AD162" s="39"/>
      <c r="AE162" s="39"/>
      <c r="AR162" s="256" t="s">
        <v>259</v>
      </c>
      <c r="AT162" s="256" t="s">
        <v>255</v>
      </c>
      <c r="AU162" s="256" t="s">
        <v>14</v>
      </c>
      <c r="AY162" s="18" t="s">
        <v>253</v>
      </c>
      <c r="BE162" s="257">
        <f>IF(N162="základní",J162,0)</f>
        <v>0</v>
      </c>
      <c r="BF162" s="257">
        <f>IF(N162="snížená",J162,0)</f>
        <v>0</v>
      </c>
      <c r="BG162" s="257">
        <f>IF(N162="zákl. přenesená",J162,0)</f>
        <v>0</v>
      </c>
      <c r="BH162" s="257">
        <f>IF(N162="sníž. přenesená",J162,0)</f>
        <v>0</v>
      </c>
      <c r="BI162" s="257">
        <f>IF(N162="nulová",J162,0)</f>
        <v>0</v>
      </c>
      <c r="BJ162" s="18" t="s">
        <v>90</v>
      </c>
      <c r="BK162" s="257">
        <f>ROUND(I162*H162,2)</f>
        <v>0</v>
      </c>
      <c r="BL162" s="18" t="s">
        <v>259</v>
      </c>
      <c r="BM162" s="256" t="s">
        <v>2228</v>
      </c>
    </row>
    <row r="163" s="2" customFormat="1">
      <c r="A163" s="39"/>
      <c r="B163" s="40"/>
      <c r="C163" s="41"/>
      <c r="D163" s="258" t="s">
        <v>261</v>
      </c>
      <c r="E163" s="41"/>
      <c r="F163" s="326" t="s">
        <v>1862</v>
      </c>
      <c r="G163" s="41"/>
      <c r="H163" s="41"/>
      <c r="I163" s="156"/>
      <c r="J163" s="41"/>
      <c r="K163" s="41"/>
      <c r="L163" s="45"/>
      <c r="M163" s="260"/>
      <c r="N163" s="261"/>
      <c r="O163" s="92"/>
      <c r="P163" s="92"/>
      <c r="Q163" s="92"/>
      <c r="R163" s="92"/>
      <c r="S163" s="92"/>
      <c r="T163" s="93"/>
      <c r="U163" s="39"/>
      <c r="V163" s="39"/>
      <c r="W163" s="39"/>
      <c r="X163" s="39"/>
      <c r="Y163" s="39"/>
      <c r="Z163" s="39"/>
      <c r="AA163" s="39"/>
      <c r="AB163" s="39"/>
      <c r="AC163" s="39"/>
      <c r="AD163" s="39"/>
      <c r="AE163" s="39"/>
      <c r="AT163" s="18" t="s">
        <v>261</v>
      </c>
      <c r="AU163" s="18" t="s">
        <v>14</v>
      </c>
    </row>
    <row r="164" s="2" customFormat="1" ht="16.5" customHeight="1">
      <c r="A164" s="39"/>
      <c r="B164" s="40"/>
      <c r="C164" s="284" t="s">
        <v>303</v>
      </c>
      <c r="D164" s="284" t="s">
        <v>452</v>
      </c>
      <c r="E164" s="285" t="s">
        <v>2229</v>
      </c>
      <c r="F164" s="286" t="s">
        <v>2230</v>
      </c>
      <c r="G164" s="287" t="s">
        <v>185</v>
      </c>
      <c r="H164" s="288">
        <v>7.7389999999999999</v>
      </c>
      <c r="I164" s="289"/>
      <c r="J164" s="290">
        <f>ROUND(I164*H164,2)</f>
        <v>0</v>
      </c>
      <c r="K164" s="286" t="s">
        <v>258</v>
      </c>
      <c r="L164" s="291"/>
      <c r="M164" s="292" t="s">
        <v>1</v>
      </c>
      <c r="N164" s="293" t="s">
        <v>47</v>
      </c>
      <c r="O164" s="92"/>
      <c r="P164" s="254">
        <f>O164*H164</f>
        <v>0</v>
      </c>
      <c r="Q164" s="254">
        <v>1</v>
      </c>
      <c r="R164" s="254">
        <f>Q164*H164</f>
        <v>7.7389999999999999</v>
      </c>
      <c r="S164" s="254">
        <v>0</v>
      </c>
      <c r="T164" s="255">
        <f>S164*H164</f>
        <v>0</v>
      </c>
      <c r="U164" s="39"/>
      <c r="V164" s="39"/>
      <c r="W164" s="39"/>
      <c r="X164" s="39"/>
      <c r="Y164" s="39"/>
      <c r="Z164" s="39"/>
      <c r="AA164" s="39"/>
      <c r="AB164" s="39"/>
      <c r="AC164" s="39"/>
      <c r="AD164" s="39"/>
      <c r="AE164" s="39"/>
      <c r="AR164" s="256" t="s">
        <v>293</v>
      </c>
      <c r="AT164" s="256" t="s">
        <v>452</v>
      </c>
      <c r="AU164" s="256" t="s">
        <v>14</v>
      </c>
      <c r="AY164" s="18" t="s">
        <v>253</v>
      </c>
      <c r="BE164" s="257">
        <f>IF(N164="základní",J164,0)</f>
        <v>0</v>
      </c>
      <c r="BF164" s="257">
        <f>IF(N164="snížená",J164,0)</f>
        <v>0</v>
      </c>
      <c r="BG164" s="257">
        <f>IF(N164="zákl. přenesená",J164,0)</f>
        <v>0</v>
      </c>
      <c r="BH164" s="257">
        <f>IF(N164="sníž. přenesená",J164,0)</f>
        <v>0</v>
      </c>
      <c r="BI164" s="257">
        <f>IF(N164="nulová",J164,0)</f>
        <v>0</v>
      </c>
      <c r="BJ164" s="18" t="s">
        <v>90</v>
      </c>
      <c r="BK164" s="257">
        <f>ROUND(I164*H164,2)</f>
        <v>0</v>
      </c>
      <c r="BL164" s="18" t="s">
        <v>259</v>
      </c>
      <c r="BM164" s="256" t="s">
        <v>2231</v>
      </c>
    </row>
    <row r="165" s="13" customFormat="1">
      <c r="A165" s="13"/>
      <c r="B165" s="262"/>
      <c r="C165" s="263"/>
      <c r="D165" s="258" t="s">
        <v>266</v>
      </c>
      <c r="E165" s="264" t="s">
        <v>1</v>
      </c>
      <c r="F165" s="265" t="s">
        <v>2232</v>
      </c>
      <c r="G165" s="263"/>
      <c r="H165" s="266">
        <v>7.7389999999999999</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266</v>
      </c>
      <c r="AU165" s="272" t="s">
        <v>14</v>
      </c>
      <c r="AV165" s="13" t="s">
        <v>14</v>
      </c>
      <c r="AW165" s="13" t="s">
        <v>36</v>
      </c>
      <c r="AX165" s="13" t="s">
        <v>82</v>
      </c>
      <c r="AY165" s="272" t="s">
        <v>253</v>
      </c>
    </row>
    <row r="166" s="14" customFormat="1">
      <c r="A166" s="14"/>
      <c r="B166" s="273"/>
      <c r="C166" s="274"/>
      <c r="D166" s="258" t="s">
        <v>266</v>
      </c>
      <c r="E166" s="275" t="s">
        <v>1</v>
      </c>
      <c r="F166" s="276" t="s">
        <v>269</v>
      </c>
      <c r="G166" s="274"/>
      <c r="H166" s="277">
        <v>7.7389999999999999</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266</v>
      </c>
      <c r="AU166" s="283" t="s">
        <v>14</v>
      </c>
      <c r="AV166" s="14" t="s">
        <v>259</v>
      </c>
      <c r="AW166" s="14" t="s">
        <v>36</v>
      </c>
      <c r="AX166" s="14" t="s">
        <v>90</v>
      </c>
      <c r="AY166" s="283" t="s">
        <v>253</v>
      </c>
    </row>
    <row r="167" s="12" customFormat="1" ht="22.8" customHeight="1">
      <c r="A167" s="12"/>
      <c r="B167" s="229"/>
      <c r="C167" s="230"/>
      <c r="D167" s="231" t="s">
        <v>81</v>
      </c>
      <c r="E167" s="243" t="s">
        <v>14</v>
      </c>
      <c r="F167" s="243" t="s">
        <v>439</v>
      </c>
      <c r="G167" s="230"/>
      <c r="H167" s="230"/>
      <c r="I167" s="233"/>
      <c r="J167" s="244">
        <f>BK167</f>
        <v>0</v>
      </c>
      <c r="K167" s="230"/>
      <c r="L167" s="235"/>
      <c r="M167" s="236"/>
      <c r="N167" s="237"/>
      <c r="O167" s="237"/>
      <c r="P167" s="238">
        <f>SUM(P168:P174)</f>
        <v>0</v>
      </c>
      <c r="Q167" s="237"/>
      <c r="R167" s="238">
        <f>SUM(R168:R174)</f>
        <v>1.8543524729999996</v>
      </c>
      <c r="S167" s="237"/>
      <c r="T167" s="239">
        <f>SUM(T168:T174)</f>
        <v>0</v>
      </c>
      <c r="U167" s="12"/>
      <c r="V167" s="12"/>
      <c r="W167" s="12"/>
      <c r="X167" s="12"/>
      <c r="Y167" s="12"/>
      <c r="Z167" s="12"/>
      <c r="AA167" s="12"/>
      <c r="AB167" s="12"/>
      <c r="AC167" s="12"/>
      <c r="AD167" s="12"/>
      <c r="AE167" s="12"/>
      <c r="AR167" s="240" t="s">
        <v>90</v>
      </c>
      <c r="AT167" s="241" t="s">
        <v>81</v>
      </c>
      <c r="AU167" s="241" t="s">
        <v>90</v>
      </c>
      <c r="AY167" s="240" t="s">
        <v>253</v>
      </c>
      <c r="BK167" s="242">
        <f>SUM(BK168:BK174)</f>
        <v>0</v>
      </c>
    </row>
    <row r="168" s="2" customFormat="1" ht="24" customHeight="1">
      <c r="A168" s="39"/>
      <c r="B168" s="40"/>
      <c r="C168" s="245" t="s">
        <v>308</v>
      </c>
      <c r="D168" s="245" t="s">
        <v>255</v>
      </c>
      <c r="E168" s="246" t="s">
        <v>2233</v>
      </c>
      <c r="F168" s="247" t="s">
        <v>2234</v>
      </c>
      <c r="G168" s="248" t="s">
        <v>152</v>
      </c>
      <c r="H168" s="249">
        <v>0.75</v>
      </c>
      <c r="I168" s="250"/>
      <c r="J168" s="251">
        <f>ROUND(I168*H168,2)</f>
        <v>0</v>
      </c>
      <c r="K168" s="247" t="s">
        <v>258</v>
      </c>
      <c r="L168" s="45"/>
      <c r="M168" s="252" t="s">
        <v>1</v>
      </c>
      <c r="N168" s="253" t="s">
        <v>47</v>
      </c>
      <c r="O168" s="92"/>
      <c r="P168" s="254">
        <f>O168*H168</f>
        <v>0</v>
      </c>
      <c r="Q168" s="254">
        <v>2.4532922039999998</v>
      </c>
      <c r="R168" s="254">
        <f>Q168*H168</f>
        <v>1.8399691529999998</v>
      </c>
      <c r="S168" s="254">
        <v>0</v>
      </c>
      <c r="T168" s="255">
        <f>S168*H168</f>
        <v>0</v>
      </c>
      <c r="U168" s="39"/>
      <c r="V168" s="39"/>
      <c r="W168" s="39"/>
      <c r="X168" s="39"/>
      <c r="Y168" s="39"/>
      <c r="Z168" s="39"/>
      <c r="AA168" s="39"/>
      <c r="AB168" s="39"/>
      <c r="AC168" s="39"/>
      <c r="AD168" s="39"/>
      <c r="AE168" s="39"/>
      <c r="AR168" s="256" t="s">
        <v>259</v>
      </c>
      <c r="AT168" s="256" t="s">
        <v>255</v>
      </c>
      <c r="AU168" s="256" t="s">
        <v>14</v>
      </c>
      <c r="AY168" s="18" t="s">
        <v>253</v>
      </c>
      <c r="BE168" s="257">
        <f>IF(N168="základní",J168,0)</f>
        <v>0</v>
      </c>
      <c r="BF168" s="257">
        <f>IF(N168="snížená",J168,0)</f>
        <v>0</v>
      </c>
      <c r="BG168" s="257">
        <f>IF(N168="zákl. přenesená",J168,0)</f>
        <v>0</v>
      </c>
      <c r="BH168" s="257">
        <f>IF(N168="sníž. přenesená",J168,0)</f>
        <v>0</v>
      </c>
      <c r="BI168" s="257">
        <f>IF(N168="nulová",J168,0)</f>
        <v>0</v>
      </c>
      <c r="BJ168" s="18" t="s">
        <v>90</v>
      </c>
      <c r="BK168" s="257">
        <f>ROUND(I168*H168,2)</f>
        <v>0</v>
      </c>
      <c r="BL168" s="18" t="s">
        <v>259</v>
      </c>
      <c r="BM168" s="256" t="s">
        <v>2235</v>
      </c>
    </row>
    <row r="169" s="2" customFormat="1">
      <c r="A169" s="39"/>
      <c r="B169" s="40"/>
      <c r="C169" s="41"/>
      <c r="D169" s="258" t="s">
        <v>261</v>
      </c>
      <c r="E169" s="41"/>
      <c r="F169" s="259" t="s">
        <v>2236</v>
      </c>
      <c r="G169" s="41"/>
      <c r="H169" s="41"/>
      <c r="I169" s="156"/>
      <c r="J169" s="41"/>
      <c r="K169" s="41"/>
      <c r="L169" s="45"/>
      <c r="M169" s="260"/>
      <c r="N169" s="261"/>
      <c r="O169" s="92"/>
      <c r="P169" s="92"/>
      <c r="Q169" s="92"/>
      <c r="R169" s="92"/>
      <c r="S169" s="92"/>
      <c r="T169" s="93"/>
      <c r="U169" s="39"/>
      <c r="V169" s="39"/>
      <c r="W169" s="39"/>
      <c r="X169" s="39"/>
      <c r="Y169" s="39"/>
      <c r="Z169" s="39"/>
      <c r="AA169" s="39"/>
      <c r="AB169" s="39"/>
      <c r="AC169" s="39"/>
      <c r="AD169" s="39"/>
      <c r="AE169" s="39"/>
      <c r="AT169" s="18" t="s">
        <v>261</v>
      </c>
      <c r="AU169" s="18" t="s">
        <v>14</v>
      </c>
    </row>
    <row r="170" s="2" customFormat="1" ht="16.5" customHeight="1">
      <c r="A170" s="39"/>
      <c r="B170" s="40"/>
      <c r="C170" s="245" t="s">
        <v>313</v>
      </c>
      <c r="D170" s="245" t="s">
        <v>255</v>
      </c>
      <c r="E170" s="246" t="s">
        <v>2237</v>
      </c>
      <c r="F170" s="247" t="s">
        <v>2238</v>
      </c>
      <c r="G170" s="248" t="s">
        <v>140</v>
      </c>
      <c r="H170" s="249">
        <v>2.7999999999999998</v>
      </c>
      <c r="I170" s="250"/>
      <c r="J170" s="251">
        <f>ROUND(I170*H170,2)</f>
        <v>0</v>
      </c>
      <c r="K170" s="247" t="s">
        <v>258</v>
      </c>
      <c r="L170" s="45"/>
      <c r="M170" s="252" t="s">
        <v>1</v>
      </c>
      <c r="N170" s="253" t="s">
        <v>47</v>
      </c>
      <c r="O170" s="92"/>
      <c r="P170" s="254">
        <f>O170*H170</f>
        <v>0</v>
      </c>
      <c r="Q170" s="254">
        <v>0.0026369000000000002</v>
      </c>
      <c r="R170" s="254">
        <f>Q170*H170</f>
        <v>0.0073833199999999996</v>
      </c>
      <c r="S170" s="254">
        <v>0</v>
      </c>
      <c r="T170" s="255">
        <f>S170*H170</f>
        <v>0</v>
      </c>
      <c r="U170" s="39"/>
      <c r="V170" s="39"/>
      <c r="W170" s="39"/>
      <c r="X170" s="39"/>
      <c r="Y170" s="39"/>
      <c r="Z170" s="39"/>
      <c r="AA170" s="39"/>
      <c r="AB170" s="39"/>
      <c r="AC170" s="39"/>
      <c r="AD170" s="39"/>
      <c r="AE170" s="39"/>
      <c r="AR170" s="256" t="s">
        <v>259</v>
      </c>
      <c r="AT170" s="256" t="s">
        <v>255</v>
      </c>
      <c r="AU170" s="256" t="s">
        <v>14</v>
      </c>
      <c r="AY170" s="18" t="s">
        <v>253</v>
      </c>
      <c r="BE170" s="257">
        <f>IF(N170="základní",J170,0)</f>
        <v>0</v>
      </c>
      <c r="BF170" s="257">
        <f>IF(N170="snížená",J170,0)</f>
        <v>0</v>
      </c>
      <c r="BG170" s="257">
        <f>IF(N170="zákl. přenesená",J170,0)</f>
        <v>0</v>
      </c>
      <c r="BH170" s="257">
        <f>IF(N170="sníž. přenesená",J170,0)</f>
        <v>0</v>
      </c>
      <c r="BI170" s="257">
        <f>IF(N170="nulová",J170,0)</f>
        <v>0</v>
      </c>
      <c r="BJ170" s="18" t="s">
        <v>90</v>
      </c>
      <c r="BK170" s="257">
        <f>ROUND(I170*H170,2)</f>
        <v>0</v>
      </c>
      <c r="BL170" s="18" t="s">
        <v>259</v>
      </c>
      <c r="BM170" s="256" t="s">
        <v>2239</v>
      </c>
    </row>
    <row r="171" s="2" customFormat="1">
      <c r="A171" s="39"/>
      <c r="B171" s="40"/>
      <c r="C171" s="41"/>
      <c r="D171" s="258" t="s">
        <v>261</v>
      </c>
      <c r="E171" s="41"/>
      <c r="F171" s="259" t="s">
        <v>2240</v>
      </c>
      <c r="G171" s="41"/>
      <c r="H171" s="41"/>
      <c r="I171" s="156"/>
      <c r="J171" s="41"/>
      <c r="K171" s="41"/>
      <c r="L171" s="45"/>
      <c r="M171" s="260"/>
      <c r="N171" s="261"/>
      <c r="O171" s="92"/>
      <c r="P171" s="92"/>
      <c r="Q171" s="92"/>
      <c r="R171" s="92"/>
      <c r="S171" s="92"/>
      <c r="T171" s="93"/>
      <c r="U171" s="39"/>
      <c r="V171" s="39"/>
      <c r="W171" s="39"/>
      <c r="X171" s="39"/>
      <c r="Y171" s="39"/>
      <c r="Z171" s="39"/>
      <c r="AA171" s="39"/>
      <c r="AB171" s="39"/>
      <c r="AC171" s="39"/>
      <c r="AD171" s="39"/>
      <c r="AE171" s="39"/>
      <c r="AT171" s="18" t="s">
        <v>261</v>
      </c>
      <c r="AU171" s="18" t="s">
        <v>14</v>
      </c>
    </row>
    <row r="172" s="2" customFormat="1" ht="16.5" customHeight="1">
      <c r="A172" s="39"/>
      <c r="B172" s="40"/>
      <c r="C172" s="245" t="s">
        <v>318</v>
      </c>
      <c r="D172" s="245" t="s">
        <v>255</v>
      </c>
      <c r="E172" s="246" t="s">
        <v>2241</v>
      </c>
      <c r="F172" s="247" t="s">
        <v>2242</v>
      </c>
      <c r="G172" s="248" t="s">
        <v>140</v>
      </c>
      <c r="H172" s="249">
        <v>2.7999999999999998</v>
      </c>
      <c r="I172" s="250"/>
      <c r="J172" s="251">
        <f>ROUND(I172*H172,2)</f>
        <v>0</v>
      </c>
      <c r="K172" s="247" t="s">
        <v>258</v>
      </c>
      <c r="L172" s="45"/>
      <c r="M172" s="252" t="s">
        <v>1</v>
      </c>
      <c r="N172" s="253" t="s">
        <v>47</v>
      </c>
      <c r="O172" s="92"/>
      <c r="P172" s="254">
        <f>O172*H172</f>
        <v>0</v>
      </c>
      <c r="Q172" s="254">
        <v>0</v>
      </c>
      <c r="R172" s="254">
        <f>Q172*H172</f>
        <v>0</v>
      </c>
      <c r="S172" s="254">
        <v>0</v>
      </c>
      <c r="T172" s="255">
        <f>S172*H172</f>
        <v>0</v>
      </c>
      <c r="U172" s="39"/>
      <c r="V172" s="39"/>
      <c r="W172" s="39"/>
      <c r="X172" s="39"/>
      <c r="Y172" s="39"/>
      <c r="Z172" s="39"/>
      <c r="AA172" s="39"/>
      <c r="AB172" s="39"/>
      <c r="AC172" s="39"/>
      <c r="AD172" s="39"/>
      <c r="AE172" s="39"/>
      <c r="AR172" s="256" t="s">
        <v>259</v>
      </c>
      <c r="AT172" s="256" t="s">
        <v>255</v>
      </c>
      <c r="AU172" s="256" t="s">
        <v>14</v>
      </c>
      <c r="AY172" s="18" t="s">
        <v>253</v>
      </c>
      <c r="BE172" s="257">
        <f>IF(N172="základní",J172,0)</f>
        <v>0</v>
      </c>
      <c r="BF172" s="257">
        <f>IF(N172="snížená",J172,0)</f>
        <v>0</v>
      </c>
      <c r="BG172" s="257">
        <f>IF(N172="zákl. přenesená",J172,0)</f>
        <v>0</v>
      </c>
      <c r="BH172" s="257">
        <f>IF(N172="sníž. přenesená",J172,0)</f>
        <v>0</v>
      </c>
      <c r="BI172" s="257">
        <f>IF(N172="nulová",J172,0)</f>
        <v>0</v>
      </c>
      <c r="BJ172" s="18" t="s">
        <v>90</v>
      </c>
      <c r="BK172" s="257">
        <f>ROUND(I172*H172,2)</f>
        <v>0</v>
      </c>
      <c r="BL172" s="18" t="s">
        <v>259</v>
      </c>
      <c r="BM172" s="256" t="s">
        <v>2243</v>
      </c>
    </row>
    <row r="173" s="2" customFormat="1">
      <c r="A173" s="39"/>
      <c r="B173" s="40"/>
      <c r="C173" s="41"/>
      <c r="D173" s="258" t="s">
        <v>261</v>
      </c>
      <c r="E173" s="41"/>
      <c r="F173" s="259" t="s">
        <v>2240</v>
      </c>
      <c r="G173" s="41"/>
      <c r="H173" s="41"/>
      <c r="I173" s="156"/>
      <c r="J173" s="41"/>
      <c r="K173" s="41"/>
      <c r="L173" s="45"/>
      <c r="M173" s="260"/>
      <c r="N173" s="261"/>
      <c r="O173" s="92"/>
      <c r="P173" s="92"/>
      <c r="Q173" s="92"/>
      <c r="R173" s="92"/>
      <c r="S173" s="92"/>
      <c r="T173" s="93"/>
      <c r="U173" s="39"/>
      <c r="V173" s="39"/>
      <c r="W173" s="39"/>
      <c r="X173" s="39"/>
      <c r="Y173" s="39"/>
      <c r="Z173" s="39"/>
      <c r="AA173" s="39"/>
      <c r="AB173" s="39"/>
      <c r="AC173" s="39"/>
      <c r="AD173" s="39"/>
      <c r="AE173" s="39"/>
      <c r="AT173" s="18" t="s">
        <v>261</v>
      </c>
      <c r="AU173" s="18" t="s">
        <v>14</v>
      </c>
    </row>
    <row r="174" s="2" customFormat="1" ht="16.5" customHeight="1">
      <c r="A174" s="39"/>
      <c r="B174" s="40"/>
      <c r="C174" s="284" t="s">
        <v>323</v>
      </c>
      <c r="D174" s="284" t="s">
        <v>452</v>
      </c>
      <c r="E174" s="285" t="s">
        <v>2244</v>
      </c>
      <c r="F174" s="286" t="s">
        <v>2245</v>
      </c>
      <c r="G174" s="287" t="s">
        <v>178</v>
      </c>
      <c r="H174" s="288">
        <v>2</v>
      </c>
      <c r="I174" s="289"/>
      <c r="J174" s="290">
        <f>ROUND(I174*H174,2)</f>
        <v>0</v>
      </c>
      <c r="K174" s="286" t="s">
        <v>1</v>
      </c>
      <c r="L174" s="291"/>
      <c r="M174" s="292" t="s">
        <v>1</v>
      </c>
      <c r="N174" s="293" t="s">
        <v>47</v>
      </c>
      <c r="O174" s="92"/>
      <c r="P174" s="254">
        <f>O174*H174</f>
        <v>0</v>
      </c>
      <c r="Q174" s="254">
        <v>0.0035000000000000001</v>
      </c>
      <c r="R174" s="254">
        <f>Q174*H174</f>
        <v>0.0070000000000000001</v>
      </c>
      <c r="S174" s="254">
        <v>0</v>
      </c>
      <c r="T174" s="255">
        <f>S174*H174</f>
        <v>0</v>
      </c>
      <c r="U174" s="39"/>
      <c r="V174" s="39"/>
      <c r="W174" s="39"/>
      <c r="X174" s="39"/>
      <c r="Y174" s="39"/>
      <c r="Z174" s="39"/>
      <c r="AA174" s="39"/>
      <c r="AB174" s="39"/>
      <c r="AC174" s="39"/>
      <c r="AD174" s="39"/>
      <c r="AE174" s="39"/>
      <c r="AR174" s="256" t="s">
        <v>293</v>
      </c>
      <c r="AT174" s="256" t="s">
        <v>452</v>
      </c>
      <c r="AU174" s="256" t="s">
        <v>14</v>
      </c>
      <c r="AY174" s="18" t="s">
        <v>253</v>
      </c>
      <c r="BE174" s="257">
        <f>IF(N174="základní",J174,0)</f>
        <v>0</v>
      </c>
      <c r="BF174" s="257">
        <f>IF(N174="snížená",J174,0)</f>
        <v>0</v>
      </c>
      <c r="BG174" s="257">
        <f>IF(N174="zákl. přenesená",J174,0)</f>
        <v>0</v>
      </c>
      <c r="BH174" s="257">
        <f>IF(N174="sníž. přenesená",J174,0)</f>
        <v>0</v>
      </c>
      <c r="BI174" s="257">
        <f>IF(N174="nulová",J174,0)</f>
        <v>0</v>
      </c>
      <c r="BJ174" s="18" t="s">
        <v>90</v>
      </c>
      <c r="BK174" s="257">
        <f>ROUND(I174*H174,2)</f>
        <v>0</v>
      </c>
      <c r="BL174" s="18" t="s">
        <v>259</v>
      </c>
      <c r="BM174" s="256" t="s">
        <v>2246</v>
      </c>
    </row>
    <row r="175" s="12" customFormat="1" ht="22.8" customHeight="1">
      <c r="A175" s="12"/>
      <c r="B175" s="229"/>
      <c r="C175" s="230"/>
      <c r="D175" s="231" t="s">
        <v>81</v>
      </c>
      <c r="E175" s="243" t="s">
        <v>299</v>
      </c>
      <c r="F175" s="243" t="s">
        <v>706</v>
      </c>
      <c r="G175" s="230"/>
      <c r="H175" s="230"/>
      <c r="I175" s="233"/>
      <c r="J175" s="244">
        <f>BK175</f>
        <v>0</v>
      </c>
      <c r="K175" s="230"/>
      <c r="L175" s="235"/>
      <c r="M175" s="236"/>
      <c r="N175" s="237"/>
      <c r="O175" s="237"/>
      <c r="P175" s="238">
        <f>P176</f>
        <v>0</v>
      </c>
      <c r="Q175" s="237"/>
      <c r="R175" s="238">
        <f>R176</f>
        <v>0</v>
      </c>
      <c r="S175" s="237"/>
      <c r="T175" s="239">
        <f>T176</f>
        <v>1.5</v>
      </c>
      <c r="U175" s="12"/>
      <c r="V175" s="12"/>
      <c r="W175" s="12"/>
      <c r="X175" s="12"/>
      <c r="Y175" s="12"/>
      <c r="Z175" s="12"/>
      <c r="AA175" s="12"/>
      <c r="AB175" s="12"/>
      <c r="AC175" s="12"/>
      <c r="AD175" s="12"/>
      <c r="AE175" s="12"/>
      <c r="AR175" s="240" t="s">
        <v>90</v>
      </c>
      <c r="AT175" s="241" t="s">
        <v>81</v>
      </c>
      <c r="AU175" s="241" t="s">
        <v>90</v>
      </c>
      <c r="AY175" s="240" t="s">
        <v>253</v>
      </c>
      <c r="BK175" s="242">
        <f>BK176</f>
        <v>0</v>
      </c>
    </row>
    <row r="176" s="2" customFormat="1" ht="16.5" customHeight="1">
      <c r="A176" s="39"/>
      <c r="B176" s="40"/>
      <c r="C176" s="245" t="s">
        <v>8</v>
      </c>
      <c r="D176" s="245" t="s">
        <v>255</v>
      </c>
      <c r="E176" s="246" t="s">
        <v>2036</v>
      </c>
      <c r="F176" s="247" t="s">
        <v>2037</v>
      </c>
      <c r="G176" s="248" t="s">
        <v>152</v>
      </c>
      <c r="H176" s="249">
        <v>0.75</v>
      </c>
      <c r="I176" s="250"/>
      <c r="J176" s="251">
        <f>ROUND(I176*H176,2)</f>
        <v>0</v>
      </c>
      <c r="K176" s="247" t="s">
        <v>258</v>
      </c>
      <c r="L176" s="45"/>
      <c r="M176" s="252" t="s">
        <v>1</v>
      </c>
      <c r="N176" s="253" t="s">
        <v>47</v>
      </c>
      <c r="O176" s="92"/>
      <c r="P176" s="254">
        <f>O176*H176</f>
        <v>0</v>
      </c>
      <c r="Q176" s="254">
        <v>0</v>
      </c>
      <c r="R176" s="254">
        <f>Q176*H176</f>
        <v>0</v>
      </c>
      <c r="S176" s="254">
        <v>2</v>
      </c>
      <c r="T176" s="255">
        <f>S176*H176</f>
        <v>1.5</v>
      </c>
      <c r="U176" s="39"/>
      <c r="V176" s="39"/>
      <c r="W176" s="39"/>
      <c r="X176" s="39"/>
      <c r="Y176" s="39"/>
      <c r="Z176" s="39"/>
      <c r="AA176" s="39"/>
      <c r="AB176" s="39"/>
      <c r="AC176" s="39"/>
      <c r="AD176" s="39"/>
      <c r="AE176" s="39"/>
      <c r="AR176" s="256" t="s">
        <v>259</v>
      </c>
      <c r="AT176" s="256" t="s">
        <v>255</v>
      </c>
      <c r="AU176" s="256" t="s">
        <v>14</v>
      </c>
      <c r="AY176" s="18" t="s">
        <v>253</v>
      </c>
      <c r="BE176" s="257">
        <f>IF(N176="základní",J176,0)</f>
        <v>0</v>
      </c>
      <c r="BF176" s="257">
        <f>IF(N176="snížená",J176,0)</f>
        <v>0</v>
      </c>
      <c r="BG176" s="257">
        <f>IF(N176="zákl. přenesená",J176,0)</f>
        <v>0</v>
      </c>
      <c r="BH176" s="257">
        <f>IF(N176="sníž. přenesená",J176,0)</f>
        <v>0</v>
      </c>
      <c r="BI176" s="257">
        <f>IF(N176="nulová",J176,0)</f>
        <v>0</v>
      </c>
      <c r="BJ176" s="18" t="s">
        <v>90</v>
      </c>
      <c r="BK176" s="257">
        <f>ROUND(I176*H176,2)</f>
        <v>0</v>
      </c>
      <c r="BL176" s="18" t="s">
        <v>259</v>
      </c>
      <c r="BM176" s="256" t="s">
        <v>2247</v>
      </c>
    </row>
    <row r="177" s="12" customFormat="1" ht="22.8" customHeight="1">
      <c r="A177" s="12"/>
      <c r="B177" s="229"/>
      <c r="C177" s="230"/>
      <c r="D177" s="231" t="s">
        <v>81</v>
      </c>
      <c r="E177" s="243" t="s">
        <v>1033</v>
      </c>
      <c r="F177" s="243" t="s">
        <v>1034</v>
      </c>
      <c r="G177" s="230"/>
      <c r="H177" s="230"/>
      <c r="I177" s="233"/>
      <c r="J177" s="244">
        <f>BK177</f>
        <v>0</v>
      </c>
      <c r="K177" s="230"/>
      <c r="L177" s="235"/>
      <c r="M177" s="236"/>
      <c r="N177" s="237"/>
      <c r="O177" s="237"/>
      <c r="P177" s="238">
        <f>SUM(P178:P196)</f>
        <v>0</v>
      </c>
      <c r="Q177" s="237"/>
      <c r="R177" s="238">
        <f>SUM(R178:R196)</f>
        <v>0</v>
      </c>
      <c r="S177" s="237"/>
      <c r="T177" s="239">
        <f>SUM(T178:T196)</f>
        <v>0</v>
      </c>
      <c r="U177" s="12"/>
      <c r="V177" s="12"/>
      <c r="W177" s="12"/>
      <c r="X177" s="12"/>
      <c r="Y177" s="12"/>
      <c r="Z177" s="12"/>
      <c r="AA177" s="12"/>
      <c r="AB177" s="12"/>
      <c r="AC177" s="12"/>
      <c r="AD177" s="12"/>
      <c r="AE177" s="12"/>
      <c r="AR177" s="240" t="s">
        <v>90</v>
      </c>
      <c r="AT177" s="241" t="s">
        <v>81</v>
      </c>
      <c r="AU177" s="241" t="s">
        <v>90</v>
      </c>
      <c r="AY177" s="240" t="s">
        <v>253</v>
      </c>
      <c r="BK177" s="242">
        <f>SUM(BK178:BK196)</f>
        <v>0</v>
      </c>
    </row>
    <row r="178" s="2" customFormat="1" ht="36" customHeight="1">
      <c r="A178" s="39"/>
      <c r="B178" s="40"/>
      <c r="C178" s="245" t="s">
        <v>330</v>
      </c>
      <c r="D178" s="245" t="s">
        <v>255</v>
      </c>
      <c r="E178" s="246" t="s">
        <v>1035</v>
      </c>
      <c r="F178" s="247" t="s">
        <v>1036</v>
      </c>
      <c r="G178" s="248" t="s">
        <v>185</v>
      </c>
      <c r="H178" s="249">
        <v>1.5</v>
      </c>
      <c r="I178" s="250"/>
      <c r="J178" s="251">
        <f>ROUND(I178*H178,2)</f>
        <v>0</v>
      </c>
      <c r="K178" s="247" t="s">
        <v>258</v>
      </c>
      <c r="L178" s="45"/>
      <c r="M178" s="252" t="s">
        <v>1</v>
      </c>
      <c r="N178" s="253" t="s">
        <v>47</v>
      </c>
      <c r="O178" s="92"/>
      <c r="P178" s="254">
        <f>O178*H178</f>
        <v>0</v>
      </c>
      <c r="Q178" s="254">
        <v>0</v>
      </c>
      <c r="R178" s="254">
        <f>Q178*H178</f>
        <v>0</v>
      </c>
      <c r="S178" s="254">
        <v>0</v>
      </c>
      <c r="T178" s="255">
        <f>S178*H178</f>
        <v>0</v>
      </c>
      <c r="U178" s="39"/>
      <c r="V178" s="39"/>
      <c r="W178" s="39"/>
      <c r="X178" s="39"/>
      <c r="Y178" s="39"/>
      <c r="Z178" s="39"/>
      <c r="AA178" s="39"/>
      <c r="AB178" s="39"/>
      <c r="AC178" s="39"/>
      <c r="AD178" s="39"/>
      <c r="AE178" s="39"/>
      <c r="AR178" s="256" t="s">
        <v>259</v>
      </c>
      <c r="AT178" s="256" t="s">
        <v>255</v>
      </c>
      <c r="AU178" s="256" t="s">
        <v>14</v>
      </c>
      <c r="AY178" s="18" t="s">
        <v>253</v>
      </c>
      <c r="BE178" s="257">
        <f>IF(N178="základní",J178,0)</f>
        <v>0</v>
      </c>
      <c r="BF178" s="257">
        <f>IF(N178="snížená",J178,0)</f>
        <v>0</v>
      </c>
      <c r="BG178" s="257">
        <f>IF(N178="zákl. přenesená",J178,0)</f>
        <v>0</v>
      </c>
      <c r="BH178" s="257">
        <f>IF(N178="sníž. přenesená",J178,0)</f>
        <v>0</v>
      </c>
      <c r="BI178" s="257">
        <f>IF(N178="nulová",J178,0)</f>
        <v>0</v>
      </c>
      <c r="BJ178" s="18" t="s">
        <v>90</v>
      </c>
      <c r="BK178" s="257">
        <f>ROUND(I178*H178,2)</f>
        <v>0</v>
      </c>
      <c r="BL178" s="18" t="s">
        <v>259</v>
      </c>
      <c r="BM178" s="256" t="s">
        <v>2248</v>
      </c>
    </row>
    <row r="179" s="2" customFormat="1">
      <c r="A179" s="39"/>
      <c r="B179" s="40"/>
      <c r="C179" s="41"/>
      <c r="D179" s="258" t="s">
        <v>261</v>
      </c>
      <c r="E179" s="41"/>
      <c r="F179" s="259" t="s">
        <v>1038</v>
      </c>
      <c r="G179" s="41"/>
      <c r="H179" s="41"/>
      <c r="I179" s="156"/>
      <c r="J179" s="41"/>
      <c r="K179" s="41"/>
      <c r="L179" s="45"/>
      <c r="M179" s="260"/>
      <c r="N179" s="261"/>
      <c r="O179" s="92"/>
      <c r="P179" s="92"/>
      <c r="Q179" s="92"/>
      <c r="R179" s="92"/>
      <c r="S179" s="92"/>
      <c r="T179" s="93"/>
      <c r="U179" s="39"/>
      <c r="V179" s="39"/>
      <c r="W179" s="39"/>
      <c r="X179" s="39"/>
      <c r="Y179" s="39"/>
      <c r="Z179" s="39"/>
      <c r="AA179" s="39"/>
      <c r="AB179" s="39"/>
      <c r="AC179" s="39"/>
      <c r="AD179" s="39"/>
      <c r="AE179" s="39"/>
      <c r="AT179" s="18" t="s">
        <v>261</v>
      </c>
      <c r="AU179" s="18" t="s">
        <v>14</v>
      </c>
    </row>
    <row r="180" s="13" customFormat="1">
      <c r="A180" s="13"/>
      <c r="B180" s="262"/>
      <c r="C180" s="263"/>
      <c r="D180" s="258" t="s">
        <v>266</v>
      </c>
      <c r="E180" s="264" t="s">
        <v>1</v>
      </c>
      <c r="F180" s="265" t="s">
        <v>187</v>
      </c>
      <c r="G180" s="263"/>
      <c r="H180" s="266">
        <v>1.5</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266</v>
      </c>
      <c r="AU180" s="272" t="s">
        <v>14</v>
      </c>
      <c r="AV180" s="13" t="s">
        <v>14</v>
      </c>
      <c r="AW180" s="13" t="s">
        <v>36</v>
      </c>
      <c r="AX180" s="13" t="s">
        <v>82</v>
      </c>
      <c r="AY180" s="272" t="s">
        <v>253</v>
      </c>
    </row>
    <row r="181" s="14" customFormat="1">
      <c r="A181" s="14"/>
      <c r="B181" s="273"/>
      <c r="C181" s="274"/>
      <c r="D181" s="258" t="s">
        <v>266</v>
      </c>
      <c r="E181" s="275" t="s">
        <v>1</v>
      </c>
      <c r="F181" s="276" t="s">
        <v>269</v>
      </c>
      <c r="G181" s="274"/>
      <c r="H181" s="277">
        <v>1.5</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266</v>
      </c>
      <c r="AU181" s="283" t="s">
        <v>14</v>
      </c>
      <c r="AV181" s="14" t="s">
        <v>259</v>
      </c>
      <c r="AW181" s="14" t="s">
        <v>36</v>
      </c>
      <c r="AX181" s="14" t="s">
        <v>90</v>
      </c>
      <c r="AY181" s="283" t="s">
        <v>253</v>
      </c>
    </row>
    <row r="182" s="2" customFormat="1" ht="36" customHeight="1">
      <c r="A182" s="39"/>
      <c r="B182" s="40"/>
      <c r="C182" s="245" t="s">
        <v>336</v>
      </c>
      <c r="D182" s="245" t="s">
        <v>255</v>
      </c>
      <c r="E182" s="246" t="s">
        <v>1042</v>
      </c>
      <c r="F182" s="247" t="s">
        <v>1043</v>
      </c>
      <c r="G182" s="248" t="s">
        <v>185</v>
      </c>
      <c r="H182" s="249">
        <v>36</v>
      </c>
      <c r="I182" s="250"/>
      <c r="J182" s="251">
        <f>ROUND(I182*H182,2)</f>
        <v>0</v>
      </c>
      <c r="K182" s="247" t="s">
        <v>258</v>
      </c>
      <c r="L182" s="45"/>
      <c r="M182" s="252" t="s">
        <v>1</v>
      </c>
      <c r="N182" s="253" t="s">
        <v>47</v>
      </c>
      <c r="O182" s="92"/>
      <c r="P182" s="254">
        <f>O182*H182</f>
        <v>0</v>
      </c>
      <c r="Q182" s="254">
        <v>0</v>
      </c>
      <c r="R182" s="254">
        <f>Q182*H182</f>
        <v>0</v>
      </c>
      <c r="S182" s="254">
        <v>0</v>
      </c>
      <c r="T182" s="255">
        <f>S182*H182</f>
        <v>0</v>
      </c>
      <c r="U182" s="39"/>
      <c r="V182" s="39"/>
      <c r="W182" s="39"/>
      <c r="X182" s="39"/>
      <c r="Y182" s="39"/>
      <c r="Z182" s="39"/>
      <c r="AA182" s="39"/>
      <c r="AB182" s="39"/>
      <c r="AC182" s="39"/>
      <c r="AD182" s="39"/>
      <c r="AE182" s="39"/>
      <c r="AR182" s="256" t="s">
        <v>259</v>
      </c>
      <c r="AT182" s="256" t="s">
        <v>255</v>
      </c>
      <c r="AU182" s="256" t="s">
        <v>14</v>
      </c>
      <c r="AY182" s="18" t="s">
        <v>253</v>
      </c>
      <c r="BE182" s="257">
        <f>IF(N182="základní",J182,0)</f>
        <v>0</v>
      </c>
      <c r="BF182" s="257">
        <f>IF(N182="snížená",J182,0)</f>
        <v>0</v>
      </c>
      <c r="BG182" s="257">
        <f>IF(N182="zákl. přenesená",J182,0)</f>
        <v>0</v>
      </c>
      <c r="BH182" s="257">
        <f>IF(N182="sníž. přenesená",J182,0)</f>
        <v>0</v>
      </c>
      <c r="BI182" s="257">
        <f>IF(N182="nulová",J182,0)</f>
        <v>0</v>
      </c>
      <c r="BJ182" s="18" t="s">
        <v>90</v>
      </c>
      <c r="BK182" s="257">
        <f>ROUND(I182*H182,2)</f>
        <v>0</v>
      </c>
      <c r="BL182" s="18" t="s">
        <v>259</v>
      </c>
      <c r="BM182" s="256" t="s">
        <v>2249</v>
      </c>
    </row>
    <row r="183" s="2" customFormat="1">
      <c r="A183" s="39"/>
      <c r="B183" s="40"/>
      <c r="C183" s="41"/>
      <c r="D183" s="258" t="s">
        <v>261</v>
      </c>
      <c r="E183" s="41"/>
      <c r="F183" s="259" t="s">
        <v>1038</v>
      </c>
      <c r="G183" s="41"/>
      <c r="H183" s="41"/>
      <c r="I183" s="156"/>
      <c r="J183" s="41"/>
      <c r="K183" s="41"/>
      <c r="L183" s="45"/>
      <c r="M183" s="260"/>
      <c r="N183" s="261"/>
      <c r="O183" s="92"/>
      <c r="P183" s="92"/>
      <c r="Q183" s="92"/>
      <c r="R183" s="92"/>
      <c r="S183" s="92"/>
      <c r="T183" s="93"/>
      <c r="U183" s="39"/>
      <c r="V183" s="39"/>
      <c r="W183" s="39"/>
      <c r="X183" s="39"/>
      <c r="Y183" s="39"/>
      <c r="Z183" s="39"/>
      <c r="AA183" s="39"/>
      <c r="AB183" s="39"/>
      <c r="AC183" s="39"/>
      <c r="AD183" s="39"/>
      <c r="AE183" s="39"/>
      <c r="AT183" s="18" t="s">
        <v>261</v>
      </c>
      <c r="AU183" s="18" t="s">
        <v>14</v>
      </c>
    </row>
    <row r="184" s="13" customFormat="1">
      <c r="A184" s="13"/>
      <c r="B184" s="262"/>
      <c r="C184" s="263"/>
      <c r="D184" s="258" t="s">
        <v>266</v>
      </c>
      <c r="E184" s="264" t="s">
        <v>1</v>
      </c>
      <c r="F184" s="265" t="s">
        <v>1046</v>
      </c>
      <c r="G184" s="263"/>
      <c r="H184" s="266">
        <v>36</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266</v>
      </c>
      <c r="AU184" s="272" t="s">
        <v>14</v>
      </c>
      <c r="AV184" s="13" t="s">
        <v>14</v>
      </c>
      <c r="AW184" s="13" t="s">
        <v>36</v>
      </c>
      <c r="AX184" s="13" t="s">
        <v>82</v>
      </c>
      <c r="AY184" s="272" t="s">
        <v>253</v>
      </c>
    </row>
    <row r="185" s="14" customFormat="1">
      <c r="A185" s="14"/>
      <c r="B185" s="273"/>
      <c r="C185" s="274"/>
      <c r="D185" s="258" t="s">
        <v>266</v>
      </c>
      <c r="E185" s="275" t="s">
        <v>1</v>
      </c>
      <c r="F185" s="276" t="s">
        <v>269</v>
      </c>
      <c r="G185" s="274"/>
      <c r="H185" s="277">
        <v>36</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266</v>
      </c>
      <c r="AU185" s="283" t="s">
        <v>14</v>
      </c>
      <c r="AV185" s="14" t="s">
        <v>259</v>
      </c>
      <c r="AW185" s="14" t="s">
        <v>36</v>
      </c>
      <c r="AX185" s="14" t="s">
        <v>90</v>
      </c>
      <c r="AY185" s="283" t="s">
        <v>253</v>
      </c>
    </row>
    <row r="186" s="2" customFormat="1" ht="24" customHeight="1">
      <c r="A186" s="39"/>
      <c r="B186" s="40"/>
      <c r="C186" s="245" t="s">
        <v>340</v>
      </c>
      <c r="D186" s="245" t="s">
        <v>255</v>
      </c>
      <c r="E186" s="246" t="s">
        <v>1048</v>
      </c>
      <c r="F186" s="247" t="s">
        <v>1049</v>
      </c>
      <c r="G186" s="248" t="s">
        <v>185</v>
      </c>
      <c r="H186" s="249">
        <v>3</v>
      </c>
      <c r="I186" s="250"/>
      <c r="J186" s="251">
        <f>ROUND(I186*H186,2)</f>
        <v>0</v>
      </c>
      <c r="K186" s="247" t="s">
        <v>258</v>
      </c>
      <c r="L186" s="45"/>
      <c r="M186" s="252" t="s">
        <v>1</v>
      </c>
      <c r="N186" s="253" t="s">
        <v>47</v>
      </c>
      <c r="O186" s="92"/>
      <c r="P186" s="254">
        <f>O186*H186</f>
        <v>0</v>
      </c>
      <c r="Q186" s="254">
        <v>0</v>
      </c>
      <c r="R186" s="254">
        <f>Q186*H186</f>
        <v>0</v>
      </c>
      <c r="S186" s="254">
        <v>0</v>
      </c>
      <c r="T186" s="255">
        <f>S186*H186</f>
        <v>0</v>
      </c>
      <c r="U186" s="39"/>
      <c r="V186" s="39"/>
      <c r="W186" s="39"/>
      <c r="X186" s="39"/>
      <c r="Y186" s="39"/>
      <c r="Z186" s="39"/>
      <c r="AA186" s="39"/>
      <c r="AB186" s="39"/>
      <c r="AC186" s="39"/>
      <c r="AD186" s="39"/>
      <c r="AE186" s="39"/>
      <c r="AR186" s="256" t="s">
        <v>259</v>
      </c>
      <c r="AT186" s="256" t="s">
        <v>255</v>
      </c>
      <c r="AU186" s="256" t="s">
        <v>14</v>
      </c>
      <c r="AY186" s="18" t="s">
        <v>253</v>
      </c>
      <c r="BE186" s="257">
        <f>IF(N186="základní",J186,0)</f>
        <v>0</v>
      </c>
      <c r="BF186" s="257">
        <f>IF(N186="snížená",J186,0)</f>
        <v>0</v>
      </c>
      <c r="BG186" s="257">
        <f>IF(N186="zákl. přenesená",J186,0)</f>
        <v>0</v>
      </c>
      <c r="BH186" s="257">
        <f>IF(N186="sníž. přenesená",J186,0)</f>
        <v>0</v>
      </c>
      <c r="BI186" s="257">
        <f>IF(N186="nulová",J186,0)</f>
        <v>0</v>
      </c>
      <c r="BJ186" s="18" t="s">
        <v>90</v>
      </c>
      <c r="BK186" s="257">
        <f>ROUND(I186*H186,2)</f>
        <v>0</v>
      </c>
      <c r="BL186" s="18" t="s">
        <v>259</v>
      </c>
      <c r="BM186" s="256" t="s">
        <v>2250</v>
      </c>
    </row>
    <row r="187" s="2" customFormat="1">
      <c r="A187" s="39"/>
      <c r="B187" s="40"/>
      <c r="C187" s="41"/>
      <c r="D187" s="258" t="s">
        <v>261</v>
      </c>
      <c r="E187" s="41"/>
      <c r="F187" s="259" t="s">
        <v>1051</v>
      </c>
      <c r="G187" s="41"/>
      <c r="H187" s="41"/>
      <c r="I187" s="156"/>
      <c r="J187" s="41"/>
      <c r="K187" s="41"/>
      <c r="L187" s="45"/>
      <c r="M187" s="260"/>
      <c r="N187" s="261"/>
      <c r="O187" s="92"/>
      <c r="P187" s="92"/>
      <c r="Q187" s="92"/>
      <c r="R187" s="92"/>
      <c r="S187" s="92"/>
      <c r="T187" s="93"/>
      <c r="U187" s="39"/>
      <c r="V187" s="39"/>
      <c r="W187" s="39"/>
      <c r="X187" s="39"/>
      <c r="Y187" s="39"/>
      <c r="Z187" s="39"/>
      <c r="AA187" s="39"/>
      <c r="AB187" s="39"/>
      <c r="AC187" s="39"/>
      <c r="AD187" s="39"/>
      <c r="AE187" s="39"/>
      <c r="AT187" s="18" t="s">
        <v>261</v>
      </c>
      <c r="AU187" s="18" t="s">
        <v>14</v>
      </c>
    </row>
    <row r="188" s="13" customFormat="1">
      <c r="A188" s="13"/>
      <c r="B188" s="262"/>
      <c r="C188" s="263"/>
      <c r="D188" s="258" t="s">
        <v>266</v>
      </c>
      <c r="E188" s="264" t="s">
        <v>183</v>
      </c>
      <c r="F188" s="265" t="s">
        <v>2251</v>
      </c>
      <c r="G188" s="263"/>
      <c r="H188" s="266">
        <v>1.5</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266</v>
      </c>
      <c r="AU188" s="272" t="s">
        <v>14</v>
      </c>
      <c r="AV188" s="13" t="s">
        <v>14</v>
      </c>
      <c r="AW188" s="13" t="s">
        <v>36</v>
      </c>
      <c r="AX188" s="13" t="s">
        <v>82</v>
      </c>
      <c r="AY188" s="272" t="s">
        <v>253</v>
      </c>
    </row>
    <row r="189" s="14" customFormat="1">
      <c r="A189" s="14"/>
      <c r="B189" s="273"/>
      <c r="C189" s="274"/>
      <c r="D189" s="258" t="s">
        <v>266</v>
      </c>
      <c r="E189" s="275" t="s">
        <v>187</v>
      </c>
      <c r="F189" s="276" t="s">
        <v>269</v>
      </c>
      <c r="G189" s="274"/>
      <c r="H189" s="277">
        <v>1.5</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266</v>
      </c>
      <c r="AU189" s="283" t="s">
        <v>14</v>
      </c>
      <c r="AV189" s="14" t="s">
        <v>259</v>
      </c>
      <c r="AW189" s="14" t="s">
        <v>36</v>
      </c>
      <c r="AX189" s="14" t="s">
        <v>82</v>
      </c>
      <c r="AY189" s="283" t="s">
        <v>253</v>
      </c>
    </row>
    <row r="190" s="13" customFormat="1">
      <c r="A190" s="13"/>
      <c r="B190" s="262"/>
      <c r="C190" s="263"/>
      <c r="D190" s="258" t="s">
        <v>266</v>
      </c>
      <c r="E190" s="264" t="s">
        <v>1</v>
      </c>
      <c r="F190" s="265" t="s">
        <v>2252</v>
      </c>
      <c r="G190" s="263"/>
      <c r="H190" s="266">
        <v>1.5</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266</v>
      </c>
      <c r="AU190" s="272" t="s">
        <v>14</v>
      </c>
      <c r="AV190" s="13" t="s">
        <v>14</v>
      </c>
      <c r="AW190" s="13" t="s">
        <v>36</v>
      </c>
      <c r="AX190" s="13" t="s">
        <v>82</v>
      </c>
      <c r="AY190" s="272" t="s">
        <v>253</v>
      </c>
    </row>
    <row r="191" s="13" customFormat="1">
      <c r="A191" s="13"/>
      <c r="B191" s="262"/>
      <c r="C191" s="263"/>
      <c r="D191" s="258" t="s">
        <v>266</v>
      </c>
      <c r="E191" s="264" t="s">
        <v>1</v>
      </c>
      <c r="F191" s="265" t="s">
        <v>1057</v>
      </c>
      <c r="G191" s="263"/>
      <c r="H191" s="266">
        <v>1.5</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266</v>
      </c>
      <c r="AU191" s="272" t="s">
        <v>14</v>
      </c>
      <c r="AV191" s="13" t="s">
        <v>14</v>
      </c>
      <c r="AW191" s="13" t="s">
        <v>36</v>
      </c>
      <c r="AX191" s="13" t="s">
        <v>82</v>
      </c>
      <c r="AY191" s="272" t="s">
        <v>253</v>
      </c>
    </row>
    <row r="192" s="14" customFormat="1">
      <c r="A192" s="14"/>
      <c r="B192" s="273"/>
      <c r="C192" s="274"/>
      <c r="D192" s="258" t="s">
        <v>266</v>
      </c>
      <c r="E192" s="275" t="s">
        <v>1</v>
      </c>
      <c r="F192" s="276" t="s">
        <v>269</v>
      </c>
      <c r="G192" s="274"/>
      <c r="H192" s="277">
        <v>3</v>
      </c>
      <c r="I192" s="278"/>
      <c r="J192" s="274"/>
      <c r="K192" s="274"/>
      <c r="L192" s="279"/>
      <c r="M192" s="280"/>
      <c r="N192" s="281"/>
      <c r="O192" s="281"/>
      <c r="P192" s="281"/>
      <c r="Q192" s="281"/>
      <c r="R192" s="281"/>
      <c r="S192" s="281"/>
      <c r="T192" s="282"/>
      <c r="U192" s="14"/>
      <c r="V192" s="14"/>
      <c r="W192" s="14"/>
      <c r="X192" s="14"/>
      <c r="Y192" s="14"/>
      <c r="Z192" s="14"/>
      <c r="AA192" s="14"/>
      <c r="AB192" s="14"/>
      <c r="AC192" s="14"/>
      <c r="AD192" s="14"/>
      <c r="AE192" s="14"/>
      <c r="AT192" s="283" t="s">
        <v>266</v>
      </c>
      <c r="AU192" s="283" t="s">
        <v>14</v>
      </c>
      <c r="AV192" s="14" t="s">
        <v>259</v>
      </c>
      <c r="AW192" s="14" t="s">
        <v>36</v>
      </c>
      <c r="AX192" s="14" t="s">
        <v>90</v>
      </c>
      <c r="AY192" s="283" t="s">
        <v>253</v>
      </c>
    </row>
    <row r="193" s="2" customFormat="1" ht="36" customHeight="1">
      <c r="A193" s="39"/>
      <c r="B193" s="40"/>
      <c r="C193" s="245" t="s">
        <v>345</v>
      </c>
      <c r="D193" s="245" t="s">
        <v>255</v>
      </c>
      <c r="E193" s="246" t="s">
        <v>1074</v>
      </c>
      <c r="F193" s="247" t="s">
        <v>1075</v>
      </c>
      <c r="G193" s="248" t="s">
        <v>185</v>
      </c>
      <c r="H193" s="249">
        <v>1.5</v>
      </c>
      <c r="I193" s="250"/>
      <c r="J193" s="251">
        <f>ROUND(I193*H193,2)</f>
        <v>0</v>
      </c>
      <c r="K193" s="247" t="s">
        <v>258</v>
      </c>
      <c r="L193" s="45"/>
      <c r="M193" s="252" t="s">
        <v>1</v>
      </c>
      <c r="N193" s="253" t="s">
        <v>47</v>
      </c>
      <c r="O193" s="92"/>
      <c r="P193" s="254">
        <f>O193*H193</f>
        <v>0</v>
      </c>
      <c r="Q193" s="254">
        <v>0</v>
      </c>
      <c r="R193" s="254">
        <f>Q193*H193</f>
        <v>0</v>
      </c>
      <c r="S193" s="254">
        <v>0</v>
      </c>
      <c r="T193" s="255">
        <f>S193*H193</f>
        <v>0</v>
      </c>
      <c r="U193" s="39"/>
      <c r="V193" s="39"/>
      <c r="W193" s="39"/>
      <c r="X193" s="39"/>
      <c r="Y193" s="39"/>
      <c r="Z193" s="39"/>
      <c r="AA193" s="39"/>
      <c r="AB193" s="39"/>
      <c r="AC193" s="39"/>
      <c r="AD193" s="39"/>
      <c r="AE193" s="39"/>
      <c r="AR193" s="256" t="s">
        <v>259</v>
      </c>
      <c r="AT193" s="256" t="s">
        <v>255</v>
      </c>
      <c r="AU193" s="256" t="s">
        <v>14</v>
      </c>
      <c r="AY193" s="18" t="s">
        <v>253</v>
      </c>
      <c r="BE193" s="257">
        <f>IF(N193="základní",J193,0)</f>
        <v>0</v>
      </c>
      <c r="BF193" s="257">
        <f>IF(N193="snížená",J193,0)</f>
        <v>0</v>
      </c>
      <c r="BG193" s="257">
        <f>IF(N193="zákl. přenesená",J193,0)</f>
        <v>0</v>
      </c>
      <c r="BH193" s="257">
        <f>IF(N193="sníž. přenesená",J193,0)</f>
        <v>0</v>
      </c>
      <c r="BI193" s="257">
        <f>IF(N193="nulová",J193,0)</f>
        <v>0</v>
      </c>
      <c r="BJ193" s="18" t="s">
        <v>90</v>
      </c>
      <c r="BK193" s="257">
        <f>ROUND(I193*H193,2)</f>
        <v>0</v>
      </c>
      <c r="BL193" s="18" t="s">
        <v>259</v>
      </c>
      <c r="BM193" s="256" t="s">
        <v>2253</v>
      </c>
    </row>
    <row r="194" s="2" customFormat="1">
      <c r="A194" s="39"/>
      <c r="B194" s="40"/>
      <c r="C194" s="41"/>
      <c r="D194" s="258" t="s">
        <v>261</v>
      </c>
      <c r="E194" s="41"/>
      <c r="F194" s="259" t="s">
        <v>1077</v>
      </c>
      <c r="G194" s="41"/>
      <c r="H194" s="41"/>
      <c r="I194" s="156"/>
      <c r="J194" s="41"/>
      <c r="K194" s="41"/>
      <c r="L194" s="45"/>
      <c r="M194" s="260"/>
      <c r="N194" s="261"/>
      <c r="O194" s="92"/>
      <c r="P194" s="92"/>
      <c r="Q194" s="92"/>
      <c r="R194" s="92"/>
      <c r="S194" s="92"/>
      <c r="T194" s="93"/>
      <c r="U194" s="39"/>
      <c r="V194" s="39"/>
      <c r="W194" s="39"/>
      <c r="X194" s="39"/>
      <c r="Y194" s="39"/>
      <c r="Z194" s="39"/>
      <c r="AA194" s="39"/>
      <c r="AB194" s="39"/>
      <c r="AC194" s="39"/>
      <c r="AD194" s="39"/>
      <c r="AE194" s="39"/>
      <c r="AT194" s="18" t="s">
        <v>261</v>
      </c>
      <c r="AU194" s="18" t="s">
        <v>14</v>
      </c>
    </row>
    <row r="195" s="13" customFormat="1">
      <c r="A195" s="13"/>
      <c r="B195" s="262"/>
      <c r="C195" s="263"/>
      <c r="D195" s="258" t="s">
        <v>266</v>
      </c>
      <c r="E195" s="264" t="s">
        <v>1</v>
      </c>
      <c r="F195" s="265" t="s">
        <v>183</v>
      </c>
      <c r="G195" s="263"/>
      <c r="H195" s="266">
        <v>1.5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266</v>
      </c>
      <c r="AU195" s="272" t="s">
        <v>14</v>
      </c>
      <c r="AV195" s="13" t="s">
        <v>14</v>
      </c>
      <c r="AW195" s="13" t="s">
        <v>36</v>
      </c>
      <c r="AX195" s="13" t="s">
        <v>82</v>
      </c>
      <c r="AY195" s="272" t="s">
        <v>253</v>
      </c>
    </row>
    <row r="196" s="14" customFormat="1">
      <c r="A196" s="14"/>
      <c r="B196" s="273"/>
      <c r="C196" s="274"/>
      <c r="D196" s="258" t="s">
        <v>266</v>
      </c>
      <c r="E196" s="275" t="s">
        <v>1</v>
      </c>
      <c r="F196" s="276" t="s">
        <v>269</v>
      </c>
      <c r="G196" s="274"/>
      <c r="H196" s="277">
        <v>1.5</v>
      </c>
      <c r="I196" s="278"/>
      <c r="J196" s="274"/>
      <c r="K196" s="274"/>
      <c r="L196" s="279"/>
      <c r="M196" s="280"/>
      <c r="N196" s="281"/>
      <c r="O196" s="281"/>
      <c r="P196" s="281"/>
      <c r="Q196" s="281"/>
      <c r="R196" s="281"/>
      <c r="S196" s="281"/>
      <c r="T196" s="282"/>
      <c r="U196" s="14"/>
      <c r="V196" s="14"/>
      <c r="W196" s="14"/>
      <c r="X196" s="14"/>
      <c r="Y196" s="14"/>
      <c r="Z196" s="14"/>
      <c r="AA196" s="14"/>
      <c r="AB196" s="14"/>
      <c r="AC196" s="14"/>
      <c r="AD196" s="14"/>
      <c r="AE196" s="14"/>
      <c r="AT196" s="283" t="s">
        <v>266</v>
      </c>
      <c r="AU196" s="283" t="s">
        <v>14</v>
      </c>
      <c r="AV196" s="14" t="s">
        <v>259</v>
      </c>
      <c r="AW196" s="14" t="s">
        <v>36</v>
      </c>
      <c r="AX196" s="14" t="s">
        <v>90</v>
      </c>
      <c r="AY196" s="283" t="s">
        <v>253</v>
      </c>
    </row>
    <row r="197" s="12" customFormat="1" ht="22.8" customHeight="1">
      <c r="A197" s="12"/>
      <c r="B197" s="229"/>
      <c r="C197" s="230"/>
      <c r="D197" s="231" t="s">
        <v>81</v>
      </c>
      <c r="E197" s="243" t="s">
        <v>1086</v>
      </c>
      <c r="F197" s="243" t="s">
        <v>1087</v>
      </c>
      <c r="G197" s="230"/>
      <c r="H197" s="230"/>
      <c r="I197" s="233"/>
      <c r="J197" s="244">
        <f>BK197</f>
        <v>0</v>
      </c>
      <c r="K197" s="230"/>
      <c r="L197" s="235"/>
      <c r="M197" s="236"/>
      <c r="N197" s="237"/>
      <c r="O197" s="237"/>
      <c r="P197" s="238">
        <f>SUM(P198:P199)</f>
        <v>0</v>
      </c>
      <c r="Q197" s="237"/>
      <c r="R197" s="238">
        <f>SUM(R198:R199)</f>
        <v>0</v>
      </c>
      <c r="S197" s="237"/>
      <c r="T197" s="239">
        <f>SUM(T198:T199)</f>
        <v>0</v>
      </c>
      <c r="U197" s="12"/>
      <c r="V197" s="12"/>
      <c r="W197" s="12"/>
      <c r="X197" s="12"/>
      <c r="Y197" s="12"/>
      <c r="Z197" s="12"/>
      <c r="AA197" s="12"/>
      <c r="AB197" s="12"/>
      <c r="AC197" s="12"/>
      <c r="AD197" s="12"/>
      <c r="AE197" s="12"/>
      <c r="AR197" s="240" t="s">
        <v>90</v>
      </c>
      <c r="AT197" s="241" t="s">
        <v>81</v>
      </c>
      <c r="AU197" s="241" t="s">
        <v>90</v>
      </c>
      <c r="AY197" s="240" t="s">
        <v>253</v>
      </c>
      <c r="BK197" s="242">
        <f>SUM(BK198:BK199)</f>
        <v>0</v>
      </c>
    </row>
    <row r="198" s="2" customFormat="1" ht="48" customHeight="1">
      <c r="A198" s="39"/>
      <c r="B198" s="40"/>
      <c r="C198" s="245" t="s">
        <v>349</v>
      </c>
      <c r="D198" s="245" t="s">
        <v>255</v>
      </c>
      <c r="E198" s="246" t="s">
        <v>2254</v>
      </c>
      <c r="F198" s="247" t="s">
        <v>2255</v>
      </c>
      <c r="G198" s="248" t="s">
        <v>185</v>
      </c>
      <c r="H198" s="249">
        <v>9.593</v>
      </c>
      <c r="I198" s="250"/>
      <c r="J198" s="251">
        <f>ROUND(I198*H198,2)</f>
        <v>0</v>
      </c>
      <c r="K198" s="247" t="s">
        <v>258</v>
      </c>
      <c r="L198" s="45"/>
      <c r="M198" s="252" t="s">
        <v>1</v>
      </c>
      <c r="N198" s="253" t="s">
        <v>47</v>
      </c>
      <c r="O198" s="92"/>
      <c r="P198" s="254">
        <f>O198*H198</f>
        <v>0</v>
      </c>
      <c r="Q198" s="254">
        <v>0</v>
      </c>
      <c r="R198" s="254">
        <f>Q198*H198</f>
        <v>0</v>
      </c>
      <c r="S198" s="254">
        <v>0</v>
      </c>
      <c r="T198" s="255">
        <f>S198*H198</f>
        <v>0</v>
      </c>
      <c r="U198" s="39"/>
      <c r="V198" s="39"/>
      <c r="W198" s="39"/>
      <c r="X198" s="39"/>
      <c r="Y198" s="39"/>
      <c r="Z198" s="39"/>
      <c r="AA198" s="39"/>
      <c r="AB198" s="39"/>
      <c r="AC198" s="39"/>
      <c r="AD198" s="39"/>
      <c r="AE198" s="39"/>
      <c r="AR198" s="256" t="s">
        <v>259</v>
      </c>
      <c r="AT198" s="256" t="s">
        <v>255</v>
      </c>
      <c r="AU198" s="256" t="s">
        <v>14</v>
      </c>
      <c r="AY198" s="18" t="s">
        <v>253</v>
      </c>
      <c r="BE198" s="257">
        <f>IF(N198="základní",J198,0)</f>
        <v>0</v>
      </c>
      <c r="BF198" s="257">
        <f>IF(N198="snížená",J198,0)</f>
        <v>0</v>
      </c>
      <c r="BG198" s="257">
        <f>IF(N198="zákl. přenesená",J198,0)</f>
        <v>0</v>
      </c>
      <c r="BH198" s="257">
        <f>IF(N198="sníž. přenesená",J198,0)</f>
        <v>0</v>
      </c>
      <c r="BI198" s="257">
        <f>IF(N198="nulová",J198,0)</f>
        <v>0</v>
      </c>
      <c r="BJ198" s="18" t="s">
        <v>90</v>
      </c>
      <c r="BK198" s="257">
        <f>ROUND(I198*H198,2)</f>
        <v>0</v>
      </c>
      <c r="BL198" s="18" t="s">
        <v>259</v>
      </c>
      <c r="BM198" s="256" t="s">
        <v>2256</v>
      </c>
    </row>
    <row r="199" s="2" customFormat="1">
      <c r="A199" s="39"/>
      <c r="B199" s="40"/>
      <c r="C199" s="41"/>
      <c r="D199" s="258" t="s">
        <v>261</v>
      </c>
      <c r="E199" s="41"/>
      <c r="F199" s="259" t="s">
        <v>2257</v>
      </c>
      <c r="G199" s="41"/>
      <c r="H199" s="41"/>
      <c r="I199" s="156"/>
      <c r="J199" s="41"/>
      <c r="K199" s="41"/>
      <c r="L199" s="45"/>
      <c r="M199" s="260"/>
      <c r="N199" s="261"/>
      <c r="O199" s="92"/>
      <c r="P199" s="92"/>
      <c r="Q199" s="92"/>
      <c r="R199" s="92"/>
      <c r="S199" s="92"/>
      <c r="T199" s="93"/>
      <c r="U199" s="39"/>
      <c r="V199" s="39"/>
      <c r="W199" s="39"/>
      <c r="X199" s="39"/>
      <c r="Y199" s="39"/>
      <c r="Z199" s="39"/>
      <c r="AA199" s="39"/>
      <c r="AB199" s="39"/>
      <c r="AC199" s="39"/>
      <c r="AD199" s="39"/>
      <c r="AE199" s="39"/>
      <c r="AT199" s="18" t="s">
        <v>261</v>
      </c>
      <c r="AU199" s="18" t="s">
        <v>14</v>
      </c>
    </row>
    <row r="200" s="12" customFormat="1" ht="25.92" customHeight="1">
      <c r="A200" s="12"/>
      <c r="B200" s="229"/>
      <c r="C200" s="230"/>
      <c r="D200" s="231" t="s">
        <v>81</v>
      </c>
      <c r="E200" s="232" t="s">
        <v>2054</v>
      </c>
      <c r="F200" s="232" t="s">
        <v>2055</v>
      </c>
      <c r="G200" s="230"/>
      <c r="H200" s="230"/>
      <c r="I200" s="233"/>
      <c r="J200" s="234">
        <f>BK200</f>
        <v>0</v>
      </c>
      <c r="K200" s="230"/>
      <c r="L200" s="235"/>
      <c r="M200" s="236"/>
      <c r="N200" s="237"/>
      <c r="O200" s="237"/>
      <c r="P200" s="238">
        <f>P201</f>
        <v>0</v>
      </c>
      <c r="Q200" s="237"/>
      <c r="R200" s="238">
        <f>R201</f>
        <v>0.0056519999999999999</v>
      </c>
      <c r="S200" s="237"/>
      <c r="T200" s="239">
        <f>T201</f>
        <v>0</v>
      </c>
      <c r="U200" s="12"/>
      <c r="V200" s="12"/>
      <c r="W200" s="12"/>
      <c r="X200" s="12"/>
      <c r="Y200" s="12"/>
      <c r="Z200" s="12"/>
      <c r="AA200" s="12"/>
      <c r="AB200" s="12"/>
      <c r="AC200" s="12"/>
      <c r="AD200" s="12"/>
      <c r="AE200" s="12"/>
      <c r="AR200" s="240" t="s">
        <v>14</v>
      </c>
      <c r="AT200" s="241" t="s">
        <v>81</v>
      </c>
      <c r="AU200" s="241" t="s">
        <v>82</v>
      </c>
      <c r="AY200" s="240" t="s">
        <v>253</v>
      </c>
      <c r="BK200" s="242">
        <f>BK201</f>
        <v>0</v>
      </c>
    </row>
    <row r="201" s="12" customFormat="1" ht="22.8" customHeight="1">
      <c r="A201" s="12"/>
      <c r="B201" s="229"/>
      <c r="C201" s="230"/>
      <c r="D201" s="231" t="s">
        <v>81</v>
      </c>
      <c r="E201" s="243" t="s">
        <v>2258</v>
      </c>
      <c r="F201" s="243" t="s">
        <v>2259</v>
      </c>
      <c r="G201" s="230"/>
      <c r="H201" s="230"/>
      <c r="I201" s="233"/>
      <c r="J201" s="244">
        <f>BK201</f>
        <v>0</v>
      </c>
      <c r="K201" s="230"/>
      <c r="L201" s="235"/>
      <c r="M201" s="236"/>
      <c r="N201" s="237"/>
      <c r="O201" s="237"/>
      <c r="P201" s="238">
        <f>SUM(P202:P205)</f>
        <v>0</v>
      </c>
      <c r="Q201" s="237"/>
      <c r="R201" s="238">
        <f>SUM(R202:R205)</f>
        <v>0.0056519999999999999</v>
      </c>
      <c r="S201" s="237"/>
      <c r="T201" s="239">
        <f>SUM(T202:T205)</f>
        <v>0</v>
      </c>
      <c r="U201" s="12"/>
      <c r="V201" s="12"/>
      <c r="W201" s="12"/>
      <c r="X201" s="12"/>
      <c r="Y201" s="12"/>
      <c r="Z201" s="12"/>
      <c r="AA201" s="12"/>
      <c r="AB201" s="12"/>
      <c r="AC201" s="12"/>
      <c r="AD201" s="12"/>
      <c r="AE201" s="12"/>
      <c r="AR201" s="240" t="s">
        <v>14</v>
      </c>
      <c r="AT201" s="241" t="s">
        <v>81</v>
      </c>
      <c r="AU201" s="241" t="s">
        <v>90</v>
      </c>
      <c r="AY201" s="240" t="s">
        <v>253</v>
      </c>
      <c r="BK201" s="242">
        <f>SUM(BK202:BK205)</f>
        <v>0</v>
      </c>
    </row>
    <row r="202" s="2" customFormat="1" ht="48" customHeight="1">
      <c r="A202" s="39"/>
      <c r="B202" s="40"/>
      <c r="C202" s="245" t="s">
        <v>7</v>
      </c>
      <c r="D202" s="245" t="s">
        <v>255</v>
      </c>
      <c r="E202" s="246" t="s">
        <v>2260</v>
      </c>
      <c r="F202" s="247" t="s">
        <v>2261</v>
      </c>
      <c r="G202" s="248" t="s">
        <v>144</v>
      </c>
      <c r="H202" s="249">
        <v>6</v>
      </c>
      <c r="I202" s="250"/>
      <c r="J202" s="251">
        <f>ROUND(I202*H202,2)</f>
        <v>0</v>
      </c>
      <c r="K202" s="247" t="s">
        <v>258</v>
      </c>
      <c r="L202" s="45"/>
      <c r="M202" s="252" t="s">
        <v>1</v>
      </c>
      <c r="N202" s="253" t="s">
        <v>47</v>
      </c>
      <c r="O202" s="92"/>
      <c r="P202" s="254">
        <f>O202*H202</f>
        <v>0</v>
      </c>
      <c r="Q202" s="254">
        <v>0</v>
      </c>
      <c r="R202" s="254">
        <f>Q202*H202</f>
        <v>0</v>
      </c>
      <c r="S202" s="254">
        <v>0</v>
      </c>
      <c r="T202" s="255">
        <f>S202*H202</f>
        <v>0</v>
      </c>
      <c r="U202" s="39"/>
      <c r="V202" s="39"/>
      <c r="W202" s="39"/>
      <c r="X202" s="39"/>
      <c r="Y202" s="39"/>
      <c r="Z202" s="39"/>
      <c r="AA202" s="39"/>
      <c r="AB202" s="39"/>
      <c r="AC202" s="39"/>
      <c r="AD202" s="39"/>
      <c r="AE202" s="39"/>
      <c r="AR202" s="256" t="s">
        <v>330</v>
      </c>
      <c r="AT202" s="256" t="s">
        <v>255</v>
      </c>
      <c r="AU202" s="256" t="s">
        <v>14</v>
      </c>
      <c r="AY202" s="18" t="s">
        <v>253</v>
      </c>
      <c r="BE202" s="257">
        <f>IF(N202="základní",J202,0)</f>
        <v>0</v>
      </c>
      <c r="BF202" s="257">
        <f>IF(N202="snížená",J202,0)</f>
        <v>0</v>
      </c>
      <c r="BG202" s="257">
        <f>IF(N202="zákl. přenesená",J202,0)</f>
        <v>0</v>
      </c>
      <c r="BH202" s="257">
        <f>IF(N202="sníž. přenesená",J202,0)</f>
        <v>0</v>
      </c>
      <c r="BI202" s="257">
        <f>IF(N202="nulová",J202,0)</f>
        <v>0</v>
      </c>
      <c r="BJ202" s="18" t="s">
        <v>90</v>
      </c>
      <c r="BK202" s="257">
        <f>ROUND(I202*H202,2)</f>
        <v>0</v>
      </c>
      <c r="BL202" s="18" t="s">
        <v>330</v>
      </c>
      <c r="BM202" s="256" t="s">
        <v>2262</v>
      </c>
    </row>
    <row r="203" s="2" customFormat="1" ht="16.5" customHeight="1">
      <c r="A203" s="39"/>
      <c r="B203" s="40"/>
      <c r="C203" s="284" t="s">
        <v>360</v>
      </c>
      <c r="D203" s="284" t="s">
        <v>452</v>
      </c>
      <c r="E203" s="285" t="s">
        <v>2263</v>
      </c>
      <c r="F203" s="286" t="s">
        <v>2264</v>
      </c>
      <c r="G203" s="287" t="s">
        <v>1396</v>
      </c>
      <c r="H203" s="288">
        <v>5.6520000000000001</v>
      </c>
      <c r="I203" s="289"/>
      <c r="J203" s="290">
        <f>ROUND(I203*H203,2)</f>
        <v>0</v>
      </c>
      <c r="K203" s="286" t="s">
        <v>258</v>
      </c>
      <c r="L203" s="291"/>
      <c r="M203" s="292" t="s">
        <v>1</v>
      </c>
      <c r="N203" s="293" t="s">
        <v>47</v>
      </c>
      <c r="O203" s="92"/>
      <c r="P203" s="254">
        <f>O203*H203</f>
        <v>0</v>
      </c>
      <c r="Q203" s="254">
        <v>0.001</v>
      </c>
      <c r="R203" s="254">
        <f>Q203*H203</f>
        <v>0.0056519999999999999</v>
      </c>
      <c r="S203" s="254">
        <v>0</v>
      </c>
      <c r="T203" s="255">
        <f>S203*H203</f>
        <v>0</v>
      </c>
      <c r="U203" s="39"/>
      <c r="V203" s="39"/>
      <c r="W203" s="39"/>
      <c r="X203" s="39"/>
      <c r="Y203" s="39"/>
      <c r="Z203" s="39"/>
      <c r="AA203" s="39"/>
      <c r="AB203" s="39"/>
      <c r="AC203" s="39"/>
      <c r="AD203" s="39"/>
      <c r="AE203" s="39"/>
      <c r="AR203" s="256" t="s">
        <v>414</v>
      </c>
      <c r="AT203" s="256" t="s">
        <v>452</v>
      </c>
      <c r="AU203" s="256" t="s">
        <v>14</v>
      </c>
      <c r="AY203" s="18" t="s">
        <v>253</v>
      </c>
      <c r="BE203" s="257">
        <f>IF(N203="základní",J203,0)</f>
        <v>0</v>
      </c>
      <c r="BF203" s="257">
        <f>IF(N203="snížená",J203,0)</f>
        <v>0</v>
      </c>
      <c r="BG203" s="257">
        <f>IF(N203="zákl. přenesená",J203,0)</f>
        <v>0</v>
      </c>
      <c r="BH203" s="257">
        <f>IF(N203="sníž. přenesená",J203,0)</f>
        <v>0</v>
      </c>
      <c r="BI203" s="257">
        <f>IF(N203="nulová",J203,0)</f>
        <v>0</v>
      </c>
      <c r="BJ203" s="18" t="s">
        <v>90</v>
      </c>
      <c r="BK203" s="257">
        <f>ROUND(I203*H203,2)</f>
        <v>0</v>
      </c>
      <c r="BL203" s="18" t="s">
        <v>330</v>
      </c>
      <c r="BM203" s="256" t="s">
        <v>2265</v>
      </c>
    </row>
    <row r="204" s="13" customFormat="1">
      <c r="A204" s="13"/>
      <c r="B204" s="262"/>
      <c r="C204" s="263"/>
      <c r="D204" s="258" t="s">
        <v>266</v>
      </c>
      <c r="E204" s="264" t="s">
        <v>1</v>
      </c>
      <c r="F204" s="265" t="s">
        <v>2266</v>
      </c>
      <c r="G204" s="263"/>
      <c r="H204" s="266">
        <v>5.6520000000000001</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266</v>
      </c>
      <c r="AU204" s="272" t="s">
        <v>14</v>
      </c>
      <c r="AV204" s="13" t="s">
        <v>14</v>
      </c>
      <c r="AW204" s="13" t="s">
        <v>36</v>
      </c>
      <c r="AX204" s="13" t="s">
        <v>82</v>
      </c>
      <c r="AY204" s="272" t="s">
        <v>253</v>
      </c>
    </row>
    <row r="205" s="14" customFormat="1">
      <c r="A205" s="14"/>
      <c r="B205" s="273"/>
      <c r="C205" s="274"/>
      <c r="D205" s="258" t="s">
        <v>266</v>
      </c>
      <c r="E205" s="275" t="s">
        <v>1</v>
      </c>
      <c r="F205" s="276" t="s">
        <v>269</v>
      </c>
      <c r="G205" s="274"/>
      <c r="H205" s="277">
        <v>5.6520000000000001</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266</v>
      </c>
      <c r="AU205" s="283" t="s">
        <v>14</v>
      </c>
      <c r="AV205" s="14" t="s">
        <v>259</v>
      </c>
      <c r="AW205" s="14" t="s">
        <v>36</v>
      </c>
      <c r="AX205" s="14" t="s">
        <v>90</v>
      </c>
      <c r="AY205" s="283" t="s">
        <v>253</v>
      </c>
    </row>
    <row r="206" s="12" customFormat="1" ht="25.92" customHeight="1">
      <c r="A206" s="12"/>
      <c r="B206" s="229"/>
      <c r="C206" s="230"/>
      <c r="D206" s="231" t="s">
        <v>81</v>
      </c>
      <c r="E206" s="232" t="s">
        <v>452</v>
      </c>
      <c r="F206" s="232" t="s">
        <v>1102</v>
      </c>
      <c r="G206" s="230"/>
      <c r="H206" s="230"/>
      <c r="I206" s="233"/>
      <c r="J206" s="234">
        <f>BK206</f>
        <v>0</v>
      </c>
      <c r="K206" s="230"/>
      <c r="L206" s="235"/>
      <c r="M206" s="236"/>
      <c r="N206" s="237"/>
      <c r="O206" s="237"/>
      <c r="P206" s="238">
        <f>P207</f>
        <v>0</v>
      </c>
      <c r="Q206" s="237"/>
      <c r="R206" s="238">
        <f>R207</f>
        <v>0.13605040000000002</v>
      </c>
      <c r="S206" s="237"/>
      <c r="T206" s="239">
        <f>T207</f>
        <v>0</v>
      </c>
      <c r="U206" s="12"/>
      <c r="V206" s="12"/>
      <c r="W206" s="12"/>
      <c r="X206" s="12"/>
      <c r="Y206" s="12"/>
      <c r="Z206" s="12"/>
      <c r="AA206" s="12"/>
      <c r="AB206" s="12"/>
      <c r="AC206" s="12"/>
      <c r="AD206" s="12"/>
      <c r="AE206" s="12"/>
      <c r="AR206" s="240" t="s">
        <v>270</v>
      </c>
      <c r="AT206" s="241" t="s">
        <v>81</v>
      </c>
      <c r="AU206" s="241" t="s">
        <v>82</v>
      </c>
      <c r="AY206" s="240" t="s">
        <v>253</v>
      </c>
      <c r="BK206" s="242">
        <f>BK207</f>
        <v>0</v>
      </c>
    </row>
    <row r="207" s="12" customFormat="1" ht="22.8" customHeight="1">
      <c r="A207" s="12"/>
      <c r="B207" s="229"/>
      <c r="C207" s="230"/>
      <c r="D207" s="231" t="s">
        <v>81</v>
      </c>
      <c r="E207" s="243" t="s">
        <v>1103</v>
      </c>
      <c r="F207" s="243" t="s">
        <v>1104</v>
      </c>
      <c r="G207" s="230"/>
      <c r="H207" s="230"/>
      <c r="I207" s="233"/>
      <c r="J207" s="244">
        <f>BK207</f>
        <v>0</v>
      </c>
      <c r="K207" s="230"/>
      <c r="L207" s="235"/>
      <c r="M207" s="236"/>
      <c r="N207" s="237"/>
      <c r="O207" s="237"/>
      <c r="P207" s="238">
        <f>SUM(P208:P210)</f>
        <v>0</v>
      </c>
      <c r="Q207" s="237"/>
      <c r="R207" s="238">
        <f>SUM(R208:R210)</f>
        <v>0.13605040000000002</v>
      </c>
      <c r="S207" s="237"/>
      <c r="T207" s="239">
        <f>SUM(T208:T210)</f>
        <v>0</v>
      </c>
      <c r="U207" s="12"/>
      <c r="V207" s="12"/>
      <c r="W207" s="12"/>
      <c r="X207" s="12"/>
      <c r="Y207" s="12"/>
      <c r="Z207" s="12"/>
      <c r="AA207" s="12"/>
      <c r="AB207" s="12"/>
      <c r="AC207" s="12"/>
      <c r="AD207" s="12"/>
      <c r="AE207" s="12"/>
      <c r="AR207" s="240" t="s">
        <v>270</v>
      </c>
      <c r="AT207" s="241" t="s">
        <v>81</v>
      </c>
      <c r="AU207" s="241" t="s">
        <v>90</v>
      </c>
      <c r="AY207" s="240" t="s">
        <v>253</v>
      </c>
      <c r="BK207" s="242">
        <f>SUM(BK208:BK210)</f>
        <v>0</v>
      </c>
    </row>
    <row r="208" s="2" customFormat="1" ht="48" customHeight="1">
      <c r="A208" s="39"/>
      <c r="B208" s="40"/>
      <c r="C208" s="245" t="s">
        <v>364</v>
      </c>
      <c r="D208" s="245" t="s">
        <v>255</v>
      </c>
      <c r="E208" s="246" t="s">
        <v>2267</v>
      </c>
      <c r="F208" s="247" t="s">
        <v>2268</v>
      </c>
      <c r="G208" s="248" t="s">
        <v>144</v>
      </c>
      <c r="H208" s="249">
        <v>1</v>
      </c>
      <c r="I208" s="250"/>
      <c r="J208" s="251">
        <f>ROUND(I208*H208,2)</f>
        <v>0</v>
      </c>
      <c r="K208" s="247" t="s">
        <v>258</v>
      </c>
      <c r="L208" s="45"/>
      <c r="M208" s="252" t="s">
        <v>1</v>
      </c>
      <c r="N208" s="253" t="s">
        <v>47</v>
      </c>
      <c r="O208" s="92"/>
      <c r="P208" s="254">
        <f>O208*H208</f>
        <v>0</v>
      </c>
      <c r="Q208" s="254">
        <v>0.13538040000000001</v>
      </c>
      <c r="R208" s="254">
        <f>Q208*H208</f>
        <v>0.13538040000000001</v>
      </c>
      <c r="S208" s="254">
        <v>0</v>
      </c>
      <c r="T208" s="255">
        <f>S208*H208</f>
        <v>0</v>
      </c>
      <c r="U208" s="39"/>
      <c r="V208" s="39"/>
      <c r="W208" s="39"/>
      <c r="X208" s="39"/>
      <c r="Y208" s="39"/>
      <c r="Z208" s="39"/>
      <c r="AA208" s="39"/>
      <c r="AB208" s="39"/>
      <c r="AC208" s="39"/>
      <c r="AD208" s="39"/>
      <c r="AE208" s="39"/>
      <c r="AR208" s="256" t="s">
        <v>586</v>
      </c>
      <c r="AT208" s="256" t="s">
        <v>255</v>
      </c>
      <c r="AU208" s="256" t="s">
        <v>14</v>
      </c>
      <c r="AY208" s="18" t="s">
        <v>253</v>
      </c>
      <c r="BE208" s="257">
        <f>IF(N208="základní",J208,0)</f>
        <v>0</v>
      </c>
      <c r="BF208" s="257">
        <f>IF(N208="snížená",J208,0)</f>
        <v>0</v>
      </c>
      <c r="BG208" s="257">
        <f>IF(N208="zákl. přenesená",J208,0)</f>
        <v>0</v>
      </c>
      <c r="BH208" s="257">
        <f>IF(N208="sníž. přenesená",J208,0)</f>
        <v>0</v>
      </c>
      <c r="BI208" s="257">
        <f>IF(N208="nulová",J208,0)</f>
        <v>0</v>
      </c>
      <c r="BJ208" s="18" t="s">
        <v>90</v>
      </c>
      <c r="BK208" s="257">
        <f>ROUND(I208*H208,2)</f>
        <v>0</v>
      </c>
      <c r="BL208" s="18" t="s">
        <v>586</v>
      </c>
      <c r="BM208" s="256" t="s">
        <v>2269</v>
      </c>
    </row>
    <row r="209" s="2" customFormat="1">
      <c r="A209" s="39"/>
      <c r="B209" s="40"/>
      <c r="C209" s="41"/>
      <c r="D209" s="258" t="s">
        <v>261</v>
      </c>
      <c r="E209" s="41"/>
      <c r="F209" s="259" t="s">
        <v>1169</v>
      </c>
      <c r="G209" s="41"/>
      <c r="H209" s="41"/>
      <c r="I209" s="156"/>
      <c r="J209" s="41"/>
      <c r="K209" s="41"/>
      <c r="L209" s="45"/>
      <c r="M209" s="260"/>
      <c r="N209" s="261"/>
      <c r="O209" s="92"/>
      <c r="P209" s="92"/>
      <c r="Q209" s="92"/>
      <c r="R209" s="92"/>
      <c r="S209" s="92"/>
      <c r="T209" s="93"/>
      <c r="U209" s="39"/>
      <c r="V209" s="39"/>
      <c r="W209" s="39"/>
      <c r="X209" s="39"/>
      <c r="Y209" s="39"/>
      <c r="Z209" s="39"/>
      <c r="AA209" s="39"/>
      <c r="AB209" s="39"/>
      <c r="AC209" s="39"/>
      <c r="AD209" s="39"/>
      <c r="AE209" s="39"/>
      <c r="AT209" s="18" t="s">
        <v>261</v>
      </c>
      <c r="AU209" s="18" t="s">
        <v>14</v>
      </c>
    </row>
    <row r="210" s="2" customFormat="1" ht="24" customHeight="1">
      <c r="A210" s="39"/>
      <c r="B210" s="40"/>
      <c r="C210" s="284" t="s">
        <v>370</v>
      </c>
      <c r="D210" s="284" t="s">
        <v>452</v>
      </c>
      <c r="E210" s="285" t="s">
        <v>2270</v>
      </c>
      <c r="F210" s="286" t="s">
        <v>2271</v>
      </c>
      <c r="G210" s="287" t="s">
        <v>144</v>
      </c>
      <c r="H210" s="288">
        <v>1</v>
      </c>
      <c r="I210" s="289"/>
      <c r="J210" s="290">
        <f>ROUND(I210*H210,2)</f>
        <v>0</v>
      </c>
      <c r="K210" s="286" t="s">
        <v>258</v>
      </c>
      <c r="L210" s="291"/>
      <c r="M210" s="292" t="s">
        <v>1</v>
      </c>
      <c r="N210" s="293" t="s">
        <v>47</v>
      </c>
      <c r="O210" s="92"/>
      <c r="P210" s="254">
        <f>O210*H210</f>
        <v>0</v>
      </c>
      <c r="Q210" s="254">
        <v>0.00067000000000000002</v>
      </c>
      <c r="R210" s="254">
        <f>Q210*H210</f>
        <v>0.00067000000000000002</v>
      </c>
      <c r="S210" s="254">
        <v>0</v>
      </c>
      <c r="T210" s="255">
        <f>S210*H210</f>
        <v>0</v>
      </c>
      <c r="U210" s="39"/>
      <c r="V210" s="39"/>
      <c r="W210" s="39"/>
      <c r="X210" s="39"/>
      <c r="Y210" s="39"/>
      <c r="Z210" s="39"/>
      <c r="AA210" s="39"/>
      <c r="AB210" s="39"/>
      <c r="AC210" s="39"/>
      <c r="AD210" s="39"/>
      <c r="AE210" s="39"/>
      <c r="AR210" s="256" t="s">
        <v>923</v>
      </c>
      <c r="AT210" s="256" t="s">
        <v>452</v>
      </c>
      <c r="AU210" s="256" t="s">
        <v>14</v>
      </c>
      <c r="AY210" s="18" t="s">
        <v>253</v>
      </c>
      <c r="BE210" s="257">
        <f>IF(N210="základní",J210,0)</f>
        <v>0</v>
      </c>
      <c r="BF210" s="257">
        <f>IF(N210="snížená",J210,0)</f>
        <v>0</v>
      </c>
      <c r="BG210" s="257">
        <f>IF(N210="zákl. přenesená",J210,0)</f>
        <v>0</v>
      </c>
      <c r="BH210" s="257">
        <f>IF(N210="sníž. přenesená",J210,0)</f>
        <v>0</v>
      </c>
      <c r="BI210" s="257">
        <f>IF(N210="nulová",J210,0)</f>
        <v>0</v>
      </c>
      <c r="BJ210" s="18" t="s">
        <v>90</v>
      </c>
      <c r="BK210" s="257">
        <f>ROUND(I210*H210,2)</f>
        <v>0</v>
      </c>
      <c r="BL210" s="18" t="s">
        <v>923</v>
      </c>
      <c r="BM210" s="256" t="s">
        <v>2272</v>
      </c>
    </row>
    <row r="211" s="12" customFormat="1" ht="25.92" customHeight="1">
      <c r="A211" s="12"/>
      <c r="B211" s="229"/>
      <c r="C211" s="230"/>
      <c r="D211" s="231" t="s">
        <v>81</v>
      </c>
      <c r="E211" s="232" t="s">
        <v>2273</v>
      </c>
      <c r="F211" s="232" t="s">
        <v>2274</v>
      </c>
      <c r="G211" s="230"/>
      <c r="H211" s="230"/>
      <c r="I211" s="233"/>
      <c r="J211" s="234">
        <f>BK211</f>
        <v>0</v>
      </c>
      <c r="K211" s="230"/>
      <c r="L211" s="235"/>
      <c r="M211" s="236"/>
      <c r="N211" s="237"/>
      <c r="O211" s="237"/>
      <c r="P211" s="238">
        <f>SUM(P212:P213)</f>
        <v>0</v>
      </c>
      <c r="Q211" s="237"/>
      <c r="R211" s="238">
        <f>SUM(R212:R213)</f>
        <v>0</v>
      </c>
      <c r="S211" s="237"/>
      <c r="T211" s="239">
        <f>SUM(T212:T213)</f>
        <v>0</v>
      </c>
      <c r="U211" s="12"/>
      <c r="V211" s="12"/>
      <c r="W211" s="12"/>
      <c r="X211" s="12"/>
      <c r="Y211" s="12"/>
      <c r="Z211" s="12"/>
      <c r="AA211" s="12"/>
      <c r="AB211" s="12"/>
      <c r="AC211" s="12"/>
      <c r="AD211" s="12"/>
      <c r="AE211" s="12"/>
      <c r="AR211" s="240" t="s">
        <v>259</v>
      </c>
      <c r="AT211" s="241" t="s">
        <v>81</v>
      </c>
      <c r="AU211" s="241" t="s">
        <v>82</v>
      </c>
      <c r="AY211" s="240" t="s">
        <v>253</v>
      </c>
      <c r="BK211" s="242">
        <f>SUM(BK212:BK213)</f>
        <v>0</v>
      </c>
    </row>
    <row r="212" s="2" customFormat="1" ht="24" customHeight="1">
      <c r="A212" s="39"/>
      <c r="B212" s="40"/>
      <c r="C212" s="245" t="s">
        <v>378</v>
      </c>
      <c r="D212" s="245" t="s">
        <v>255</v>
      </c>
      <c r="E212" s="246" t="s">
        <v>2275</v>
      </c>
      <c r="F212" s="247" t="s">
        <v>2276</v>
      </c>
      <c r="G212" s="248" t="s">
        <v>178</v>
      </c>
      <c r="H212" s="249">
        <v>1</v>
      </c>
      <c r="I212" s="250"/>
      <c r="J212" s="251">
        <f>ROUND(I212*H212,2)</f>
        <v>0</v>
      </c>
      <c r="K212" s="247" t="s">
        <v>1</v>
      </c>
      <c r="L212" s="45"/>
      <c r="M212" s="252" t="s">
        <v>1</v>
      </c>
      <c r="N212" s="253" t="s">
        <v>47</v>
      </c>
      <c r="O212" s="92"/>
      <c r="P212" s="254">
        <f>O212*H212</f>
        <v>0</v>
      </c>
      <c r="Q212" s="254">
        <v>0</v>
      </c>
      <c r="R212" s="254">
        <f>Q212*H212</f>
        <v>0</v>
      </c>
      <c r="S212" s="254">
        <v>0</v>
      </c>
      <c r="T212" s="255">
        <f>S212*H212</f>
        <v>0</v>
      </c>
      <c r="U212" s="39"/>
      <c r="V212" s="39"/>
      <c r="W212" s="39"/>
      <c r="X212" s="39"/>
      <c r="Y212" s="39"/>
      <c r="Z212" s="39"/>
      <c r="AA212" s="39"/>
      <c r="AB212" s="39"/>
      <c r="AC212" s="39"/>
      <c r="AD212" s="39"/>
      <c r="AE212" s="39"/>
      <c r="AR212" s="256" t="s">
        <v>2277</v>
      </c>
      <c r="AT212" s="256" t="s">
        <v>255</v>
      </c>
      <c r="AU212" s="256" t="s">
        <v>90</v>
      </c>
      <c r="AY212" s="18" t="s">
        <v>253</v>
      </c>
      <c r="BE212" s="257">
        <f>IF(N212="základní",J212,0)</f>
        <v>0</v>
      </c>
      <c r="BF212" s="257">
        <f>IF(N212="snížená",J212,0)</f>
        <v>0</v>
      </c>
      <c r="BG212" s="257">
        <f>IF(N212="zákl. přenesená",J212,0)</f>
        <v>0</v>
      </c>
      <c r="BH212" s="257">
        <f>IF(N212="sníž. přenesená",J212,0)</f>
        <v>0</v>
      </c>
      <c r="BI212" s="257">
        <f>IF(N212="nulová",J212,0)</f>
        <v>0</v>
      </c>
      <c r="BJ212" s="18" t="s">
        <v>90</v>
      </c>
      <c r="BK212" s="257">
        <f>ROUND(I212*H212,2)</f>
        <v>0</v>
      </c>
      <c r="BL212" s="18" t="s">
        <v>2277</v>
      </c>
      <c r="BM212" s="256" t="s">
        <v>2278</v>
      </c>
    </row>
    <row r="213" s="2" customFormat="1" ht="16.5" customHeight="1">
      <c r="A213" s="39"/>
      <c r="B213" s="40"/>
      <c r="C213" s="245" t="s">
        <v>382</v>
      </c>
      <c r="D213" s="245" t="s">
        <v>255</v>
      </c>
      <c r="E213" s="246" t="s">
        <v>2279</v>
      </c>
      <c r="F213" s="247" t="s">
        <v>2280</v>
      </c>
      <c r="G213" s="248" t="s">
        <v>178</v>
      </c>
      <c r="H213" s="249">
        <v>1</v>
      </c>
      <c r="I213" s="250"/>
      <c r="J213" s="251">
        <f>ROUND(I213*H213,2)</f>
        <v>0</v>
      </c>
      <c r="K213" s="247" t="s">
        <v>1</v>
      </c>
      <c r="L213" s="45"/>
      <c r="M213" s="309" t="s">
        <v>1</v>
      </c>
      <c r="N213" s="310" t="s">
        <v>47</v>
      </c>
      <c r="O213" s="306"/>
      <c r="P213" s="307">
        <f>O213*H213</f>
        <v>0</v>
      </c>
      <c r="Q213" s="307">
        <v>0</v>
      </c>
      <c r="R213" s="307">
        <f>Q213*H213</f>
        <v>0</v>
      </c>
      <c r="S213" s="307">
        <v>0</v>
      </c>
      <c r="T213" s="308">
        <f>S213*H213</f>
        <v>0</v>
      </c>
      <c r="U213" s="39"/>
      <c r="V213" s="39"/>
      <c r="W213" s="39"/>
      <c r="X213" s="39"/>
      <c r="Y213" s="39"/>
      <c r="Z213" s="39"/>
      <c r="AA213" s="39"/>
      <c r="AB213" s="39"/>
      <c r="AC213" s="39"/>
      <c r="AD213" s="39"/>
      <c r="AE213" s="39"/>
      <c r="AR213" s="256" t="s">
        <v>2277</v>
      </c>
      <c r="AT213" s="256" t="s">
        <v>255</v>
      </c>
      <c r="AU213" s="256" t="s">
        <v>90</v>
      </c>
      <c r="AY213" s="18" t="s">
        <v>253</v>
      </c>
      <c r="BE213" s="257">
        <f>IF(N213="základní",J213,0)</f>
        <v>0</v>
      </c>
      <c r="BF213" s="257">
        <f>IF(N213="snížená",J213,0)</f>
        <v>0</v>
      </c>
      <c r="BG213" s="257">
        <f>IF(N213="zákl. přenesená",J213,0)</f>
        <v>0</v>
      </c>
      <c r="BH213" s="257">
        <f>IF(N213="sníž. přenesená",J213,0)</f>
        <v>0</v>
      </c>
      <c r="BI213" s="257">
        <f>IF(N213="nulová",J213,0)</f>
        <v>0</v>
      </c>
      <c r="BJ213" s="18" t="s">
        <v>90</v>
      </c>
      <c r="BK213" s="257">
        <f>ROUND(I213*H213,2)</f>
        <v>0</v>
      </c>
      <c r="BL213" s="18" t="s">
        <v>2277</v>
      </c>
      <c r="BM213" s="256" t="s">
        <v>2281</v>
      </c>
    </row>
    <row r="214" s="2" customFormat="1" ht="6.96" customHeight="1">
      <c r="A214" s="39"/>
      <c r="B214" s="67"/>
      <c r="C214" s="68"/>
      <c r="D214" s="68"/>
      <c r="E214" s="68"/>
      <c r="F214" s="68"/>
      <c r="G214" s="68"/>
      <c r="H214" s="68"/>
      <c r="I214" s="194"/>
      <c r="J214" s="68"/>
      <c r="K214" s="68"/>
      <c r="L214" s="45"/>
      <c r="M214" s="39"/>
      <c r="O214" s="39"/>
      <c r="P214" s="39"/>
      <c r="Q214" s="39"/>
      <c r="R214" s="39"/>
      <c r="S214" s="39"/>
      <c r="T214" s="39"/>
      <c r="U214" s="39"/>
      <c r="V214" s="39"/>
      <c r="W214" s="39"/>
      <c r="X214" s="39"/>
      <c r="Y214" s="39"/>
      <c r="Z214" s="39"/>
      <c r="AA214" s="39"/>
      <c r="AB214" s="39"/>
      <c r="AC214" s="39"/>
      <c r="AD214" s="39"/>
      <c r="AE214" s="39"/>
    </row>
  </sheetData>
  <sheetProtection sheet="1" autoFilter="0" formatColumns="0" formatRows="0" objects="1" scenarios="1" spinCount="100000" saltValue="yUFziRQ7MRw586JYy9KgXkbid/Z7PvIaFxR754P0Vj5ThpwXmqZGJgU0w0JSWf5DItAzbdwSELldvUEscJToUA==" hashValue="qQab2GjQrFoImMKEHt1/sB8uENTvPfLIN1YkBqjan75/W+J9Pi1svsd6miUA0eDjCuiOGtewfGqkvSVH8J28Ig==" algorithmName="SHA-512" password="CC35"/>
  <autoFilter ref="C126:K213"/>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122</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2282</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ROUND(J117,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ROUND((SUM(BE117:BE142)),  2)</f>
        <v>0</v>
      </c>
      <c r="G33" s="39"/>
      <c r="H33" s="39"/>
      <c r="I33" s="173">
        <v>0.20999999999999999</v>
      </c>
      <c r="J33" s="172">
        <f>ROUND(((SUM(BE117:BE142))*I33),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ROUND((SUM(BF117:BF142)),  2)</f>
        <v>0</v>
      </c>
      <c r="G34" s="39"/>
      <c r="H34" s="39"/>
      <c r="I34" s="173">
        <v>0.14999999999999999</v>
      </c>
      <c r="J34" s="172">
        <f>ROUND(((SUM(BF117:BF142))*I34),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ROUND((SUM(BG117:BG142)),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ROUND((SUM(BH117:BH142)),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ROUND((SUM(BI117:BI142)),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704 - Přemístění drobného městského mobiliáře</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J117</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2205</v>
      </c>
      <c r="E97" s="207"/>
      <c r="F97" s="207"/>
      <c r="G97" s="207"/>
      <c r="H97" s="207"/>
      <c r="I97" s="208"/>
      <c r="J97" s="209">
        <f>J118</f>
        <v>0</v>
      </c>
      <c r="K97" s="205"/>
      <c r="L97" s="210"/>
      <c r="S97" s="9"/>
      <c r="T97" s="9"/>
      <c r="U97" s="9"/>
      <c r="V97" s="9"/>
      <c r="W97" s="9"/>
      <c r="X97" s="9"/>
      <c r="Y97" s="9"/>
      <c r="Z97" s="9"/>
      <c r="AA97" s="9"/>
      <c r="AB97" s="9"/>
      <c r="AC97" s="9"/>
      <c r="AD97" s="9"/>
      <c r="AE97" s="9"/>
    </row>
    <row r="98" s="2" customFormat="1" ht="21.84" customHeight="1">
      <c r="A98" s="39"/>
      <c r="B98" s="40"/>
      <c r="C98" s="41"/>
      <c r="D98" s="41"/>
      <c r="E98" s="41"/>
      <c r="F98" s="41"/>
      <c r="G98" s="41"/>
      <c r="H98" s="41"/>
      <c r="I98" s="156"/>
      <c r="J98" s="41"/>
      <c r="K98" s="41"/>
      <c r="L98" s="64"/>
      <c r="S98" s="39"/>
      <c r="T98" s="39"/>
      <c r="U98" s="39"/>
      <c r="V98" s="39"/>
      <c r="W98" s="39"/>
      <c r="X98" s="39"/>
      <c r="Y98" s="39"/>
      <c r="Z98" s="39"/>
      <c r="AA98" s="39"/>
      <c r="AB98" s="39"/>
      <c r="AC98" s="39"/>
      <c r="AD98" s="39"/>
      <c r="AE98" s="39"/>
    </row>
    <row r="99" s="2" customFormat="1" ht="6.96" customHeight="1">
      <c r="A99" s="39"/>
      <c r="B99" s="67"/>
      <c r="C99" s="68"/>
      <c r="D99" s="68"/>
      <c r="E99" s="68"/>
      <c r="F99" s="68"/>
      <c r="G99" s="68"/>
      <c r="H99" s="68"/>
      <c r="I99" s="194"/>
      <c r="J99" s="68"/>
      <c r="K99" s="68"/>
      <c r="L99" s="64"/>
      <c r="S99" s="39"/>
      <c r="T99" s="39"/>
      <c r="U99" s="39"/>
      <c r="V99" s="39"/>
      <c r="W99" s="39"/>
      <c r="X99" s="39"/>
      <c r="Y99" s="39"/>
      <c r="Z99" s="39"/>
      <c r="AA99" s="39"/>
      <c r="AB99" s="39"/>
      <c r="AC99" s="39"/>
      <c r="AD99" s="39"/>
      <c r="AE99" s="39"/>
    </row>
    <row r="103" s="2" customFormat="1" ht="6.96" customHeight="1">
      <c r="A103" s="39"/>
      <c r="B103" s="69"/>
      <c r="C103" s="70"/>
      <c r="D103" s="70"/>
      <c r="E103" s="70"/>
      <c r="F103" s="70"/>
      <c r="G103" s="70"/>
      <c r="H103" s="70"/>
      <c r="I103" s="197"/>
      <c r="J103" s="70"/>
      <c r="K103" s="70"/>
      <c r="L103" s="64"/>
      <c r="S103" s="39"/>
      <c r="T103" s="39"/>
      <c r="U103" s="39"/>
      <c r="V103" s="39"/>
      <c r="W103" s="39"/>
      <c r="X103" s="39"/>
      <c r="Y103" s="39"/>
      <c r="Z103" s="39"/>
      <c r="AA103" s="39"/>
      <c r="AB103" s="39"/>
      <c r="AC103" s="39"/>
      <c r="AD103" s="39"/>
      <c r="AE103" s="39"/>
    </row>
    <row r="104" s="2" customFormat="1" ht="24.96" customHeight="1">
      <c r="A104" s="39"/>
      <c r="B104" s="40"/>
      <c r="C104" s="24" t="s">
        <v>238</v>
      </c>
      <c r="D104" s="41"/>
      <c r="E104" s="41"/>
      <c r="F104" s="41"/>
      <c r="G104" s="41"/>
      <c r="H104" s="41"/>
      <c r="I104" s="156"/>
      <c r="J104" s="41"/>
      <c r="K104" s="41"/>
      <c r="L104" s="64"/>
      <c r="S104" s="39"/>
      <c r="T104" s="39"/>
      <c r="U104" s="39"/>
      <c r="V104" s="39"/>
      <c r="W104" s="39"/>
      <c r="X104" s="39"/>
      <c r="Y104" s="39"/>
      <c r="Z104" s="39"/>
      <c r="AA104" s="39"/>
      <c r="AB104" s="39"/>
      <c r="AC104" s="39"/>
      <c r="AD104" s="39"/>
      <c r="AE104" s="39"/>
    </row>
    <row r="105" s="2" customFormat="1" ht="6.96" customHeight="1">
      <c r="A105" s="39"/>
      <c r="B105" s="40"/>
      <c r="C105" s="41"/>
      <c r="D105" s="41"/>
      <c r="E105" s="41"/>
      <c r="F105" s="41"/>
      <c r="G105" s="41"/>
      <c r="H105" s="41"/>
      <c r="I105" s="156"/>
      <c r="J105" s="41"/>
      <c r="K105" s="41"/>
      <c r="L105" s="64"/>
      <c r="S105" s="39"/>
      <c r="T105" s="39"/>
      <c r="U105" s="39"/>
      <c r="V105" s="39"/>
      <c r="W105" s="39"/>
      <c r="X105" s="39"/>
      <c r="Y105" s="39"/>
      <c r="Z105" s="39"/>
      <c r="AA105" s="39"/>
      <c r="AB105" s="39"/>
      <c r="AC105" s="39"/>
      <c r="AD105" s="39"/>
      <c r="AE105" s="39"/>
    </row>
    <row r="106" s="2" customFormat="1" ht="12" customHeight="1">
      <c r="A106" s="39"/>
      <c r="B106" s="40"/>
      <c r="C106" s="33" t="s">
        <v>16</v>
      </c>
      <c r="D106" s="41"/>
      <c r="E106" s="41"/>
      <c r="F106" s="41"/>
      <c r="G106" s="41"/>
      <c r="H106" s="41"/>
      <c r="I106" s="156"/>
      <c r="J106" s="41"/>
      <c r="K106" s="41"/>
      <c r="L106" s="64"/>
      <c r="S106" s="39"/>
      <c r="T106" s="39"/>
      <c r="U106" s="39"/>
      <c r="V106" s="39"/>
      <c r="W106" s="39"/>
      <c r="X106" s="39"/>
      <c r="Y106" s="39"/>
      <c r="Z106" s="39"/>
      <c r="AA106" s="39"/>
      <c r="AB106" s="39"/>
      <c r="AC106" s="39"/>
      <c r="AD106" s="39"/>
      <c r="AE106" s="39"/>
    </row>
    <row r="107" s="2" customFormat="1" ht="25.5" customHeight="1">
      <c r="A107" s="39"/>
      <c r="B107" s="40"/>
      <c r="C107" s="41"/>
      <c r="D107" s="41"/>
      <c r="E107" s="198" t="str">
        <f>E7</f>
        <v>Rekonstrukce ulice Koněvova, Praha 3, akce č. 999337 - Etapa 1 (Husitská - Černínova)</v>
      </c>
      <c r="F107" s="33"/>
      <c r="G107" s="33"/>
      <c r="H107" s="33"/>
      <c r="I107" s="156"/>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160</v>
      </c>
      <c r="D108" s="41"/>
      <c r="E108" s="41"/>
      <c r="F108" s="41"/>
      <c r="G108" s="41"/>
      <c r="H108" s="41"/>
      <c r="I108" s="156"/>
      <c r="J108" s="41"/>
      <c r="K108" s="41"/>
      <c r="L108" s="64"/>
      <c r="S108" s="39"/>
      <c r="T108" s="39"/>
      <c r="U108" s="39"/>
      <c r="V108" s="39"/>
      <c r="W108" s="39"/>
      <c r="X108" s="39"/>
      <c r="Y108" s="39"/>
      <c r="Z108" s="39"/>
      <c r="AA108" s="39"/>
      <c r="AB108" s="39"/>
      <c r="AC108" s="39"/>
      <c r="AD108" s="39"/>
      <c r="AE108" s="39"/>
    </row>
    <row r="109" s="2" customFormat="1" ht="16.5" customHeight="1">
      <c r="A109" s="39"/>
      <c r="B109" s="40"/>
      <c r="C109" s="41"/>
      <c r="D109" s="41"/>
      <c r="E109" s="77" t="str">
        <f>E9</f>
        <v>SO 704 - Přemístění drobného městského mobiliáře</v>
      </c>
      <c r="F109" s="41"/>
      <c r="G109" s="41"/>
      <c r="H109" s="41"/>
      <c r="I109" s="156"/>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6"/>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20</v>
      </c>
      <c r="D111" s="41"/>
      <c r="E111" s="41"/>
      <c r="F111" s="28" t="str">
        <f>F12</f>
        <v>ulice Koněvova</v>
      </c>
      <c r="G111" s="41"/>
      <c r="H111" s="41"/>
      <c r="I111" s="158" t="s">
        <v>22</v>
      </c>
      <c r="J111" s="80" t="str">
        <f>IF(J12="","",J12)</f>
        <v>8. 12. 2019</v>
      </c>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156"/>
      <c r="J112" s="41"/>
      <c r="K112" s="41"/>
      <c r="L112" s="64"/>
      <c r="S112" s="39"/>
      <c r="T112" s="39"/>
      <c r="U112" s="39"/>
      <c r="V112" s="39"/>
      <c r="W112" s="39"/>
      <c r="X112" s="39"/>
      <c r="Y112" s="39"/>
      <c r="Z112" s="39"/>
      <c r="AA112" s="39"/>
      <c r="AB112" s="39"/>
      <c r="AC112" s="39"/>
      <c r="AD112" s="39"/>
      <c r="AE112" s="39"/>
    </row>
    <row r="113" s="2" customFormat="1" ht="15.15" customHeight="1">
      <c r="A113" s="39"/>
      <c r="B113" s="40"/>
      <c r="C113" s="33" t="s">
        <v>24</v>
      </c>
      <c r="D113" s="41"/>
      <c r="E113" s="41"/>
      <c r="F113" s="28" t="str">
        <f>E15</f>
        <v>Technická správa komunikací hl. m. Prahy a.s.</v>
      </c>
      <c r="G113" s="41"/>
      <c r="H113" s="41"/>
      <c r="I113" s="158" t="s">
        <v>32</v>
      </c>
      <c r="J113" s="37" t="str">
        <f>E21</f>
        <v>DIPRO, spol s r.o.</v>
      </c>
      <c r="K113" s="41"/>
      <c r="L113" s="64"/>
      <c r="S113" s="39"/>
      <c r="T113" s="39"/>
      <c r="U113" s="39"/>
      <c r="V113" s="39"/>
      <c r="W113" s="39"/>
      <c r="X113" s="39"/>
      <c r="Y113" s="39"/>
      <c r="Z113" s="39"/>
      <c r="AA113" s="39"/>
      <c r="AB113" s="39"/>
      <c r="AC113" s="39"/>
      <c r="AD113" s="39"/>
      <c r="AE113" s="39"/>
    </row>
    <row r="114" s="2" customFormat="1" ht="15.15" customHeight="1">
      <c r="A114" s="39"/>
      <c r="B114" s="40"/>
      <c r="C114" s="33" t="s">
        <v>30</v>
      </c>
      <c r="D114" s="41"/>
      <c r="E114" s="41"/>
      <c r="F114" s="28" t="str">
        <f>IF(E18="","",E18)</f>
        <v>Vyplň údaj</v>
      </c>
      <c r="G114" s="41"/>
      <c r="H114" s="41"/>
      <c r="I114" s="158" t="s">
        <v>37</v>
      </c>
      <c r="J114" s="37" t="str">
        <f>E24</f>
        <v>TMI Building s.r.o.</v>
      </c>
      <c r="K114" s="41"/>
      <c r="L114" s="64"/>
      <c r="S114" s="39"/>
      <c r="T114" s="39"/>
      <c r="U114" s="39"/>
      <c r="V114" s="39"/>
      <c r="W114" s="39"/>
      <c r="X114" s="39"/>
      <c r="Y114" s="39"/>
      <c r="Z114" s="39"/>
      <c r="AA114" s="39"/>
      <c r="AB114" s="39"/>
      <c r="AC114" s="39"/>
      <c r="AD114" s="39"/>
      <c r="AE114" s="39"/>
    </row>
    <row r="115" s="2" customFormat="1" ht="10.32" customHeight="1">
      <c r="A115" s="39"/>
      <c r="B115" s="40"/>
      <c r="C115" s="41"/>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11" customFormat="1" ht="29.28" customHeight="1">
      <c r="A116" s="217"/>
      <c r="B116" s="218"/>
      <c r="C116" s="219" t="s">
        <v>239</v>
      </c>
      <c r="D116" s="220" t="s">
        <v>67</v>
      </c>
      <c r="E116" s="220" t="s">
        <v>63</v>
      </c>
      <c r="F116" s="220" t="s">
        <v>64</v>
      </c>
      <c r="G116" s="220" t="s">
        <v>240</v>
      </c>
      <c r="H116" s="220" t="s">
        <v>241</v>
      </c>
      <c r="I116" s="221" t="s">
        <v>242</v>
      </c>
      <c r="J116" s="220" t="s">
        <v>223</v>
      </c>
      <c r="K116" s="222" t="s">
        <v>243</v>
      </c>
      <c r="L116" s="223"/>
      <c r="M116" s="101" t="s">
        <v>1</v>
      </c>
      <c r="N116" s="102" t="s">
        <v>46</v>
      </c>
      <c r="O116" s="102" t="s">
        <v>244</v>
      </c>
      <c r="P116" s="102" t="s">
        <v>245</v>
      </c>
      <c r="Q116" s="102" t="s">
        <v>246</v>
      </c>
      <c r="R116" s="102" t="s">
        <v>247</v>
      </c>
      <c r="S116" s="102" t="s">
        <v>248</v>
      </c>
      <c r="T116" s="103" t="s">
        <v>249</v>
      </c>
      <c r="U116" s="217"/>
      <c r="V116" s="217"/>
      <c r="W116" s="217"/>
      <c r="X116" s="217"/>
      <c r="Y116" s="217"/>
      <c r="Z116" s="217"/>
      <c r="AA116" s="217"/>
      <c r="AB116" s="217"/>
      <c r="AC116" s="217"/>
      <c r="AD116" s="217"/>
      <c r="AE116" s="217"/>
    </row>
    <row r="117" s="2" customFormat="1" ht="22.8" customHeight="1">
      <c r="A117" s="39"/>
      <c r="B117" s="40"/>
      <c r="C117" s="108" t="s">
        <v>250</v>
      </c>
      <c r="D117" s="41"/>
      <c r="E117" s="41"/>
      <c r="F117" s="41"/>
      <c r="G117" s="41"/>
      <c r="H117" s="41"/>
      <c r="I117" s="156"/>
      <c r="J117" s="224">
        <f>BK117</f>
        <v>0</v>
      </c>
      <c r="K117" s="41"/>
      <c r="L117" s="45"/>
      <c r="M117" s="104"/>
      <c r="N117" s="225"/>
      <c r="O117" s="105"/>
      <c r="P117" s="226">
        <f>P118</f>
        <v>0</v>
      </c>
      <c r="Q117" s="105"/>
      <c r="R117" s="226">
        <f>R118</f>
        <v>0</v>
      </c>
      <c r="S117" s="105"/>
      <c r="T117" s="227">
        <f>T118</f>
        <v>0</v>
      </c>
      <c r="U117" s="39"/>
      <c r="V117" s="39"/>
      <c r="W117" s="39"/>
      <c r="X117" s="39"/>
      <c r="Y117" s="39"/>
      <c r="Z117" s="39"/>
      <c r="AA117" s="39"/>
      <c r="AB117" s="39"/>
      <c r="AC117" s="39"/>
      <c r="AD117" s="39"/>
      <c r="AE117" s="39"/>
      <c r="AT117" s="18" t="s">
        <v>81</v>
      </c>
      <c r="AU117" s="18" t="s">
        <v>225</v>
      </c>
      <c r="BK117" s="228">
        <f>BK118</f>
        <v>0</v>
      </c>
    </row>
    <row r="118" s="12" customFormat="1" ht="25.92" customHeight="1">
      <c r="A118" s="12"/>
      <c r="B118" s="229"/>
      <c r="C118" s="230"/>
      <c r="D118" s="231" t="s">
        <v>81</v>
      </c>
      <c r="E118" s="232" t="s">
        <v>2273</v>
      </c>
      <c r="F118" s="232" t="s">
        <v>2274</v>
      </c>
      <c r="G118" s="230"/>
      <c r="H118" s="230"/>
      <c r="I118" s="233"/>
      <c r="J118" s="234">
        <f>BK118</f>
        <v>0</v>
      </c>
      <c r="K118" s="230"/>
      <c r="L118" s="235"/>
      <c r="M118" s="236"/>
      <c r="N118" s="237"/>
      <c r="O118" s="237"/>
      <c r="P118" s="238">
        <f>SUM(P119:P142)</f>
        <v>0</v>
      </c>
      <c r="Q118" s="237"/>
      <c r="R118" s="238">
        <f>SUM(R119:R142)</f>
        <v>0</v>
      </c>
      <c r="S118" s="237"/>
      <c r="T118" s="239">
        <f>SUM(T119:T142)</f>
        <v>0</v>
      </c>
      <c r="U118" s="12"/>
      <c r="V118" s="12"/>
      <c r="W118" s="12"/>
      <c r="X118" s="12"/>
      <c r="Y118" s="12"/>
      <c r="Z118" s="12"/>
      <c r="AA118" s="12"/>
      <c r="AB118" s="12"/>
      <c r="AC118" s="12"/>
      <c r="AD118" s="12"/>
      <c r="AE118" s="12"/>
      <c r="AR118" s="240" t="s">
        <v>259</v>
      </c>
      <c r="AT118" s="241" t="s">
        <v>81</v>
      </c>
      <c r="AU118" s="241" t="s">
        <v>82</v>
      </c>
      <c r="AY118" s="240" t="s">
        <v>253</v>
      </c>
      <c r="BK118" s="242">
        <f>SUM(BK119:BK142)</f>
        <v>0</v>
      </c>
    </row>
    <row r="119" s="2" customFormat="1" ht="36" customHeight="1">
      <c r="A119" s="39"/>
      <c r="B119" s="40"/>
      <c r="C119" s="245" t="s">
        <v>90</v>
      </c>
      <c r="D119" s="245" t="s">
        <v>255</v>
      </c>
      <c r="E119" s="246" t="s">
        <v>2283</v>
      </c>
      <c r="F119" s="247" t="s">
        <v>2284</v>
      </c>
      <c r="G119" s="248" t="s">
        <v>178</v>
      </c>
      <c r="H119" s="249">
        <v>6</v>
      </c>
      <c r="I119" s="250"/>
      <c r="J119" s="251">
        <f>ROUND(I119*H119,2)</f>
        <v>0</v>
      </c>
      <c r="K119" s="247" t="s">
        <v>1</v>
      </c>
      <c r="L119" s="45"/>
      <c r="M119" s="252" t="s">
        <v>1</v>
      </c>
      <c r="N119" s="253" t="s">
        <v>47</v>
      </c>
      <c r="O119" s="92"/>
      <c r="P119" s="254">
        <f>O119*H119</f>
        <v>0</v>
      </c>
      <c r="Q119" s="254">
        <v>0</v>
      </c>
      <c r="R119" s="254">
        <f>Q119*H119</f>
        <v>0</v>
      </c>
      <c r="S119" s="254">
        <v>0</v>
      </c>
      <c r="T119" s="255">
        <f>S119*H119</f>
        <v>0</v>
      </c>
      <c r="U119" s="39"/>
      <c r="V119" s="39"/>
      <c r="W119" s="39"/>
      <c r="X119" s="39"/>
      <c r="Y119" s="39"/>
      <c r="Z119" s="39"/>
      <c r="AA119" s="39"/>
      <c r="AB119" s="39"/>
      <c r="AC119" s="39"/>
      <c r="AD119" s="39"/>
      <c r="AE119" s="39"/>
      <c r="AR119" s="256" t="s">
        <v>2277</v>
      </c>
      <c r="AT119" s="256" t="s">
        <v>255</v>
      </c>
      <c r="AU119" s="256" t="s">
        <v>90</v>
      </c>
      <c r="AY119" s="18" t="s">
        <v>253</v>
      </c>
      <c r="BE119" s="257">
        <f>IF(N119="základní",J119,0)</f>
        <v>0</v>
      </c>
      <c r="BF119" s="257">
        <f>IF(N119="snížená",J119,0)</f>
        <v>0</v>
      </c>
      <c r="BG119" s="257">
        <f>IF(N119="zákl. přenesená",J119,0)</f>
        <v>0</v>
      </c>
      <c r="BH119" s="257">
        <f>IF(N119="sníž. přenesená",J119,0)</f>
        <v>0</v>
      </c>
      <c r="BI119" s="257">
        <f>IF(N119="nulová",J119,0)</f>
        <v>0</v>
      </c>
      <c r="BJ119" s="18" t="s">
        <v>90</v>
      </c>
      <c r="BK119" s="257">
        <f>ROUND(I119*H119,2)</f>
        <v>0</v>
      </c>
      <c r="BL119" s="18" t="s">
        <v>2277</v>
      </c>
      <c r="BM119" s="256" t="s">
        <v>2285</v>
      </c>
    </row>
    <row r="120" s="2" customFormat="1">
      <c r="A120" s="39"/>
      <c r="B120" s="40"/>
      <c r="C120" s="41"/>
      <c r="D120" s="258" t="s">
        <v>535</v>
      </c>
      <c r="E120" s="41"/>
      <c r="F120" s="259" t="s">
        <v>2286</v>
      </c>
      <c r="G120" s="41"/>
      <c r="H120" s="41"/>
      <c r="I120" s="156"/>
      <c r="J120" s="41"/>
      <c r="K120" s="41"/>
      <c r="L120" s="45"/>
      <c r="M120" s="260"/>
      <c r="N120" s="261"/>
      <c r="O120" s="92"/>
      <c r="P120" s="92"/>
      <c r="Q120" s="92"/>
      <c r="R120" s="92"/>
      <c r="S120" s="92"/>
      <c r="T120" s="93"/>
      <c r="U120" s="39"/>
      <c r="V120" s="39"/>
      <c r="W120" s="39"/>
      <c r="X120" s="39"/>
      <c r="Y120" s="39"/>
      <c r="Z120" s="39"/>
      <c r="AA120" s="39"/>
      <c r="AB120" s="39"/>
      <c r="AC120" s="39"/>
      <c r="AD120" s="39"/>
      <c r="AE120" s="39"/>
      <c r="AT120" s="18" t="s">
        <v>535</v>
      </c>
      <c r="AU120" s="18" t="s">
        <v>90</v>
      </c>
    </row>
    <row r="121" s="2" customFormat="1" ht="24" customHeight="1">
      <c r="A121" s="39"/>
      <c r="B121" s="40"/>
      <c r="C121" s="245" t="s">
        <v>14</v>
      </c>
      <c r="D121" s="245" t="s">
        <v>255</v>
      </c>
      <c r="E121" s="246" t="s">
        <v>2287</v>
      </c>
      <c r="F121" s="247" t="s">
        <v>2288</v>
      </c>
      <c r="G121" s="248" t="s">
        <v>178</v>
      </c>
      <c r="H121" s="249">
        <v>3</v>
      </c>
      <c r="I121" s="250"/>
      <c r="J121" s="251">
        <f>ROUND(I121*H121,2)</f>
        <v>0</v>
      </c>
      <c r="K121" s="247" t="s">
        <v>1</v>
      </c>
      <c r="L121" s="45"/>
      <c r="M121" s="252" t="s">
        <v>1</v>
      </c>
      <c r="N121" s="253" t="s">
        <v>47</v>
      </c>
      <c r="O121" s="92"/>
      <c r="P121" s="254">
        <f>O121*H121</f>
        <v>0</v>
      </c>
      <c r="Q121" s="254">
        <v>0</v>
      </c>
      <c r="R121" s="254">
        <f>Q121*H121</f>
        <v>0</v>
      </c>
      <c r="S121" s="254">
        <v>0</v>
      </c>
      <c r="T121" s="255">
        <f>S121*H121</f>
        <v>0</v>
      </c>
      <c r="U121" s="39"/>
      <c r="V121" s="39"/>
      <c r="W121" s="39"/>
      <c r="X121" s="39"/>
      <c r="Y121" s="39"/>
      <c r="Z121" s="39"/>
      <c r="AA121" s="39"/>
      <c r="AB121" s="39"/>
      <c r="AC121" s="39"/>
      <c r="AD121" s="39"/>
      <c r="AE121" s="39"/>
      <c r="AR121" s="256" t="s">
        <v>2277</v>
      </c>
      <c r="AT121" s="256" t="s">
        <v>255</v>
      </c>
      <c r="AU121" s="256" t="s">
        <v>90</v>
      </c>
      <c r="AY121" s="18" t="s">
        <v>253</v>
      </c>
      <c r="BE121" s="257">
        <f>IF(N121="základní",J121,0)</f>
        <v>0</v>
      </c>
      <c r="BF121" s="257">
        <f>IF(N121="snížená",J121,0)</f>
        <v>0</v>
      </c>
      <c r="BG121" s="257">
        <f>IF(N121="zákl. přenesená",J121,0)</f>
        <v>0</v>
      </c>
      <c r="BH121" s="257">
        <f>IF(N121="sníž. přenesená",J121,0)</f>
        <v>0</v>
      </c>
      <c r="BI121" s="257">
        <f>IF(N121="nulová",J121,0)</f>
        <v>0</v>
      </c>
      <c r="BJ121" s="18" t="s">
        <v>90</v>
      </c>
      <c r="BK121" s="257">
        <f>ROUND(I121*H121,2)</f>
        <v>0</v>
      </c>
      <c r="BL121" s="18" t="s">
        <v>2277</v>
      </c>
      <c r="BM121" s="256" t="s">
        <v>2289</v>
      </c>
    </row>
    <row r="122" s="2" customFormat="1">
      <c r="A122" s="39"/>
      <c r="B122" s="40"/>
      <c r="C122" s="41"/>
      <c r="D122" s="258" t="s">
        <v>535</v>
      </c>
      <c r="E122" s="41"/>
      <c r="F122" s="259" t="s">
        <v>2286</v>
      </c>
      <c r="G122" s="41"/>
      <c r="H122" s="41"/>
      <c r="I122" s="156"/>
      <c r="J122" s="41"/>
      <c r="K122" s="41"/>
      <c r="L122" s="45"/>
      <c r="M122" s="260"/>
      <c r="N122" s="261"/>
      <c r="O122" s="92"/>
      <c r="P122" s="92"/>
      <c r="Q122" s="92"/>
      <c r="R122" s="92"/>
      <c r="S122" s="92"/>
      <c r="T122" s="93"/>
      <c r="U122" s="39"/>
      <c r="V122" s="39"/>
      <c r="W122" s="39"/>
      <c r="X122" s="39"/>
      <c r="Y122" s="39"/>
      <c r="Z122" s="39"/>
      <c r="AA122" s="39"/>
      <c r="AB122" s="39"/>
      <c r="AC122" s="39"/>
      <c r="AD122" s="39"/>
      <c r="AE122" s="39"/>
      <c r="AT122" s="18" t="s">
        <v>535</v>
      </c>
      <c r="AU122" s="18" t="s">
        <v>90</v>
      </c>
    </row>
    <row r="123" s="2" customFormat="1" ht="24" customHeight="1">
      <c r="A123" s="39"/>
      <c r="B123" s="40"/>
      <c r="C123" s="245" t="s">
        <v>270</v>
      </c>
      <c r="D123" s="245" t="s">
        <v>255</v>
      </c>
      <c r="E123" s="246" t="s">
        <v>2290</v>
      </c>
      <c r="F123" s="247" t="s">
        <v>2291</v>
      </c>
      <c r="G123" s="248" t="s">
        <v>178</v>
      </c>
      <c r="H123" s="249">
        <v>3</v>
      </c>
      <c r="I123" s="250"/>
      <c r="J123" s="251">
        <f>ROUND(I123*H123,2)</f>
        <v>0</v>
      </c>
      <c r="K123" s="247" t="s">
        <v>1</v>
      </c>
      <c r="L123" s="45"/>
      <c r="M123" s="252" t="s">
        <v>1</v>
      </c>
      <c r="N123" s="25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2277</v>
      </c>
      <c r="AT123" s="256" t="s">
        <v>255</v>
      </c>
      <c r="AU123" s="256" t="s">
        <v>90</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2277</v>
      </c>
      <c r="BM123" s="256" t="s">
        <v>2292</v>
      </c>
    </row>
    <row r="124" s="2" customFormat="1">
      <c r="A124" s="39"/>
      <c r="B124" s="40"/>
      <c r="C124" s="41"/>
      <c r="D124" s="258" t="s">
        <v>535</v>
      </c>
      <c r="E124" s="41"/>
      <c r="F124" s="259" t="s">
        <v>2286</v>
      </c>
      <c r="G124" s="41"/>
      <c r="H124" s="41"/>
      <c r="I124" s="156"/>
      <c r="J124" s="41"/>
      <c r="K124" s="41"/>
      <c r="L124" s="45"/>
      <c r="M124" s="260"/>
      <c r="N124" s="261"/>
      <c r="O124" s="92"/>
      <c r="P124" s="92"/>
      <c r="Q124" s="92"/>
      <c r="R124" s="92"/>
      <c r="S124" s="92"/>
      <c r="T124" s="93"/>
      <c r="U124" s="39"/>
      <c r="V124" s="39"/>
      <c r="W124" s="39"/>
      <c r="X124" s="39"/>
      <c r="Y124" s="39"/>
      <c r="Z124" s="39"/>
      <c r="AA124" s="39"/>
      <c r="AB124" s="39"/>
      <c r="AC124" s="39"/>
      <c r="AD124" s="39"/>
      <c r="AE124" s="39"/>
      <c r="AT124" s="18" t="s">
        <v>535</v>
      </c>
      <c r="AU124" s="18" t="s">
        <v>90</v>
      </c>
    </row>
    <row r="125" s="2" customFormat="1" ht="24" customHeight="1">
      <c r="A125" s="39"/>
      <c r="B125" s="40"/>
      <c r="C125" s="245" t="s">
        <v>259</v>
      </c>
      <c r="D125" s="245" t="s">
        <v>255</v>
      </c>
      <c r="E125" s="246" t="s">
        <v>2293</v>
      </c>
      <c r="F125" s="247" t="s">
        <v>2294</v>
      </c>
      <c r="G125" s="248" t="s">
        <v>178</v>
      </c>
      <c r="H125" s="249">
        <v>15</v>
      </c>
      <c r="I125" s="250"/>
      <c r="J125" s="251">
        <f>ROUND(I125*H125,2)</f>
        <v>0</v>
      </c>
      <c r="K125" s="247" t="s">
        <v>1</v>
      </c>
      <c r="L125" s="45"/>
      <c r="M125" s="252" t="s">
        <v>1</v>
      </c>
      <c r="N125" s="253" t="s">
        <v>47</v>
      </c>
      <c r="O125" s="92"/>
      <c r="P125" s="254">
        <f>O125*H125</f>
        <v>0</v>
      </c>
      <c r="Q125" s="254">
        <v>0</v>
      </c>
      <c r="R125" s="254">
        <f>Q125*H125</f>
        <v>0</v>
      </c>
      <c r="S125" s="254">
        <v>0</v>
      </c>
      <c r="T125" s="255">
        <f>S125*H125</f>
        <v>0</v>
      </c>
      <c r="U125" s="39"/>
      <c r="V125" s="39"/>
      <c r="W125" s="39"/>
      <c r="X125" s="39"/>
      <c r="Y125" s="39"/>
      <c r="Z125" s="39"/>
      <c r="AA125" s="39"/>
      <c r="AB125" s="39"/>
      <c r="AC125" s="39"/>
      <c r="AD125" s="39"/>
      <c r="AE125" s="39"/>
      <c r="AR125" s="256" t="s">
        <v>2277</v>
      </c>
      <c r="AT125" s="256" t="s">
        <v>255</v>
      </c>
      <c r="AU125" s="256" t="s">
        <v>90</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2277</v>
      </c>
      <c r="BM125" s="256" t="s">
        <v>2295</v>
      </c>
    </row>
    <row r="126" s="2" customFormat="1">
      <c r="A126" s="39"/>
      <c r="B126" s="40"/>
      <c r="C126" s="41"/>
      <c r="D126" s="258" t="s">
        <v>535</v>
      </c>
      <c r="E126" s="41"/>
      <c r="F126" s="259" t="s">
        <v>2296</v>
      </c>
      <c r="G126" s="41"/>
      <c r="H126" s="41"/>
      <c r="I126" s="156"/>
      <c r="J126" s="41"/>
      <c r="K126" s="41"/>
      <c r="L126" s="45"/>
      <c r="M126" s="260"/>
      <c r="N126" s="261"/>
      <c r="O126" s="92"/>
      <c r="P126" s="92"/>
      <c r="Q126" s="92"/>
      <c r="R126" s="92"/>
      <c r="S126" s="92"/>
      <c r="T126" s="93"/>
      <c r="U126" s="39"/>
      <c r="V126" s="39"/>
      <c r="W126" s="39"/>
      <c r="X126" s="39"/>
      <c r="Y126" s="39"/>
      <c r="Z126" s="39"/>
      <c r="AA126" s="39"/>
      <c r="AB126" s="39"/>
      <c r="AC126" s="39"/>
      <c r="AD126" s="39"/>
      <c r="AE126" s="39"/>
      <c r="AT126" s="18" t="s">
        <v>535</v>
      </c>
      <c r="AU126" s="18" t="s">
        <v>90</v>
      </c>
    </row>
    <row r="127" s="2" customFormat="1" ht="24" customHeight="1">
      <c r="A127" s="39"/>
      <c r="B127" s="40"/>
      <c r="C127" s="245" t="s">
        <v>281</v>
      </c>
      <c r="D127" s="245" t="s">
        <v>255</v>
      </c>
      <c r="E127" s="246" t="s">
        <v>2297</v>
      </c>
      <c r="F127" s="247" t="s">
        <v>2298</v>
      </c>
      <c r="G127" s="248" t="s">
        <v>178</v>
      </c>
      <c r="H127" s="249">
        <v>13</v>
      </c>
      <c r="I127" s="250"/>
      <c r="J127" s="251">
        <f>ROUND(I127*H127,2)</f>
        <v>0</v>
      </c>
      <c r="K127" s="247" t="s">
        <v>1</v>
      </c>
      <c r="L127" s="45"/>
      <c r="M127" s="252" t="s">
        <v>1</v>
      </c>
      <c r="N127" s="253" t="s">
        <v>47</v>
      </c>
      <c r="O127" s="92"/>
      <c r="P127" s="254">
        <f>O127*H127</f>
        <v>0</v>
      </c>
      <c r="Q127" s="254">
        <v>0</v>
      </c>
      <c r="R127" s="254">
        <f>Q127*H127</f>
        <v>0</v>
      </c>
      <c r="S127" s="254">
        <v>0</v>
      </c>
      <c r="T127" s="255">
        <f>S127*H127</f>
        <v>0</v>
      </c>
      <c r="U127" s="39"/>
      <c r="V127" s="39"/>
      <c r="W127" s="39"/>
      <c r="X127" s="39"/>
      <c r="Y127" s="39"/>
      <c r="Z127" s="39"/>
      <c r="AA127" s="39"/>
      <c r="AB127" s="39"/>
      <c r="AC127" s="39"/>
      <c r="AD127" s="39"/>
      <c r="AE127" s="39"/>
      <c r="AR127" s="256" t="s">
        <v>2277</v>
      </c>
      <c r="AT127" s="256" t="s">
        <v>255</v>
      </c>
      <c r="AU127" s="256" t="s">
        <v>90</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2277</v>
      </c>
      <c r="BM127" s="256" t="s">
        <v>2299</v>
      </c>
    </row>
    <row r="128" s="2" customFormat="1">
      <c r="A128" s="39"/>
      <c r="B128" s="40"/>
      <c r="C128" s="41"/>
      <c r="D128" s="258" t="s">
        <v>535</v>
      </c>
      <c r="E128" s="41"/>
      <c r="F128" s="259" t="s">
        <v>2296</v>
      </c>
      <c r="G128" s="41"/>
      <c r="H128" s="41"/>
      <c r="I128" s="156"/>
      <c r="J128" s="41"/>
      <c r="K128" s="41"/>
      <c r="L128" s="45"/>
      <c r="M128" s="260"/>
      <c r="N128" s="261"/>
      <c r="O128" s="92"/>
      <c r="P128" s="92"/>
      <c r="Q128" s="92"/>
      <c r="R128" s="92"/>
      <c r="S128" s="92"/>
      <c r="T128" s="93"/>
      <c r="U128" s="39"/>
      <c r="V128" s="39"/>
      <c r="W128" s="39"/>
      <c r="X128" s="39"/>
      <c r="Y128" s="39"/>
      <c r="Z128" s="39"/>
      <c r="AA128" s="39"/>
      <c r="AB128" s="39"/>
      <c r="AC128" s="39"/>
      <c r="AD128" s="39"/>
      <c r="AE128" s="39"/>
      <c r="AT128" s="18" t="s">
        <v>535</v>
      </c>
      <c r="AU128" s="18" t="s">
        <v>90</v>
      </c>
    </row>
    <row r="129" s="2" customFormat="1" ht="36" customHeight="1">
      <c r="A129" s="39"/>
      <c r="B129" s="40"/>
      <c r="C129" s="245" t="s">
        <v>285</v>
      </c>
      <c r="D129" s="245" t="s">
        <v>255</v>
      </c>
      <c r="E129" s="246" t="s">
        <v>2300</v>
      </c>
      <c r="F129" s="247" t="s">
        <v>2301</v>
      </c>
      <c r="G129" s="248" t="s">
        <v>178</v>
      </c>
      <c r="H129" s="249">
        <v>10</v>
      </c>
      <c r="I129" s="250"/>
      <c r="J129" s="251">
        <f>ROUND(I129*H129,2)</f>
        <v>0</v>
      </c>
      <c r="K129" s="247" t="s">
        <v>1</v>
      </c>
      <c r="L129" s="45"/>
      <c r="M129" s="252" t="s">
        <v>1</v>
      </c>
      <c r="N129" s="253" t="s">
        <v>47</v>
      </c>
      <c r="O129" s="92"/>
      <c r="P129" s="254">
        <f>O129*H129</f>
        <v>0</v>
      </c>
      <c r="Q129" s="254">
        <v>0</v>
      </c>
      <c r="R129" s="254">
        <f>Q129*H129</f>
        <v>0</v>
      </c>
      <c r="S129" s="254">
        <v>0</v>
      </c>
      <c r="T129" s="255">
        <f>S129*H129</f>
        <v>0</v>
      </c>
      <c r="U129" s="39"/>
      <c r="V129" s="39"/>
      <c r="W129" s="39"/>
      <c r="X129" s="39"/>
      <c r="Y129" s="39"/>
      <c r="Z129" s="39"/>
      <c r="AA129" s="39"/>
      <c r="AB129" s="39"/>
      <c r="AC129" s="39"/>
      <c r="AD129" s="39"/>
      <c r="AE129" s="39"/>
      <c r="AR129" s="256" t="s">
        <v>2277</v>
      </c>
      <c r="AT129" s="256" t="s">
        <v>255</v>
      </c>
      <c r="AU129" s="256" t="s">
        <v>90</v>
      </c>
      <c r="AY129" s="18" t="s">
        <v>253</v>
      </c>
      <c r="BE129" s="257">
        <f>IF(N129="základní",J129,0)</f>
        <v>0</v>
      </c>
      <c r="BF129" s="257">
        <f>IF(N129="snížená",J129,0)</f>
        <v>0</v>
      </c>
      <c r="BG129" s="257">
        <f>IF(N129="zákl. přenesená",J129,0)</f>
        <v>0</v>
      </c>
      <c r="BH129" s="257">
        <f>IF(N129="sníž. přenesená",J129,0)</f>
        <v>0</v>
      </c>
      <c r="BI129" s="257">
        <f>IF(N129="nulová",J129,0)</f>
        <v>0</v>
      </c>
      <c r="BJ129" s="18" t="s">
        <v>90</v>
      </c>
      <c r="BK129" s="257">
        <f>ROUND(I129*H129,2)</f>
        <v>0</v>
      </c>
      <c r="BL129" s="18" t="s">
        <v>2277</v>
      </c>
      <c r="BM129" s="256" t="s">
        <v>2302</v>
      </c>
    </row>
    <row r="130" s="2" customFormat="1">
      <c r="A130" s="39"/>
      <c r="B130" s="40"/>
      <c r="C130" s="41"/>
      <c r="D130" s="258" t="s">
        <v>535</v>
      </c>
      <c r="E130" s="41"/>
      <c r="F130" s="259" t="s">
        <v>2303</v>
      </c>
      <c r="G130" s="41"/>
      <c r="H130" s="41"/>
      <c r="I130" s="156"/>
      <c r="J130" s="41"/>
      <c r="K130" s="41"/>
      <c r="L130" s="45"/>
      <c r="M130" s="260"/>
      <c r="N130" s="261"/>
      <c r="O130" s="92"/>
      <c r="P130" s="92"/>
      <c r="Q130" s="92"/>
      <c r="R130" s="92"/>
      <c r="S130" s="92"/>
      <c r="T130" s="93"/>
      <c r="U130" s="39"/>
      <c r="V130" s="39"/>
      <c r="W130" s="39"/>
      <c r="X130" s="39"/>
      <c r="Y130" s="39"/>
      <c r="Z130" s="39"/>
      <c r="AA130" s="39"/>
      <c r="AB130" s="39"/>
      <c r="AC130" s="39"/>
      <c r="AD130" s="39"/>
      <c r="AE130" s="39"/>
      <c r="AT130" s="18" t="s">
        <v>535</v>
      </c>
      <c r="AU130" s="18" t="s">
        <v>90</v>
      </c>
    </row>
    <row r="131" s="2" customFormat="1" ht="24" customHeight="1">
      <c r="A131" s="39"/>
      <c r="B131" s="40"/>
      <c r="C131" s="245" t="s">
        <v>289</v>
      </c>
      <c r="D131" s="245" t="s">
        <v>255</v>
      </c>
      <c r="E131" s="246" t="s">
        <v>2304</v>
      </c>
      <c r="F131" s="247" t="s">
        <v>2305</v>
      </c>
      <c r="G131" s="248" t="s">
        <v>178</v>
      </c>
      <c r="H131" s="249">
        <v>2</v>
      </c>
      <c r="I131" s="250"/>
      <c r="J131" s="251">
        <f>ROUND(I131*H131,2)</f>
        <v>0</v>
      </c>
      <c r="K131" s="247" t="s">
        <v>1</v>
      </c>
      <c r="L131" s="45"/>
      <c r="M131" s="252" t="s">
        <v>1</v>
      </c>
      <c r="N131" s="253" t="s">
        <v>47</v>
      </c>
      <c r="O131" s="92"/>
      <c r="P131" s="254">
        <f>O131*H131</f>
        <v>0</v>
      </c>
      <c r="Q131" s="254">
        <v>0</v>
      </c>
      <c r="R131" s="254">
        <f>Q131*H131</f>
        <v>0</v>
      </c>
      <c r="S131" s="254">
        <v>0</v>
      </c>
      <c r="T131" s="255">
        <f>S131*H131</f>
        <v>0</v>
      </c>
      <c r="U131" s="39"/>
      <c r="V131" s="39"/>
      <c r="W131" s="39"/>
      <c r="X131" s="39"/>
      <c r="Y131" s="39"/>
      <c r="Z131" s="39"/>
      <c r="AA131" s="39"/>
      <c r="AB131" s="39"/>
      <c r="AC131" s="39"/>
      <c r="AD131" s="39"/>
      <c r="AE131" s="39"/>
      <c r="AR131" s="256" t="s">
        <v>2277</v>
      </c>
      <c r="AT131" s="256" t="s">
        <v>255</v>
      </c>
      <c r="AU131" s="256" t="s">
        <v>90</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2277</v>
      </c>
      <c r="BM131" s="256" t="s">
        <v>2306</v>
      </c>
    </row>
    <row r="132" s="2" customFormat="1">
      <c r="A132" s="39"/>
      <c r="B132" s="40"/>
      <c r="C132" s="41"/>
      <c r="D132" s="258" t="s">
        <v>535</v>
      </c>
      <c r="E132" s="41"/>
      <c r="F132" s="259" t="s">
        <v>2307</v>
      </c>
      <c r="G132" s="41"/>
      <c r="H132" s="41"/>
      <c r="I132" s="156"/>
      <c r="J132" s="41"/>
      <c r="K132" s="41"/>
      <c r="L132" s="45"/>
      <c r="M132" s="260"/>
      <c r="N132" s="261"/>
      <c r="O132" s="92"/>
      <c r="P132" s="92"/>
      <c r="Q132" s="92"/>
      <c r="R132" s="92"/>
      <c r="S132" s="92"/>
      <c r="T132" s="93"/>
      <c r="U132" s="39"/>
      <c r="V132" s="39"/>
      <c r="W132" s="39"/>
      <c r="X132" s="39"/>
      <c r="Y132" s="39"/>
      <c r="Z132" s="39"/>
      <c r="AA132" s="39"/>
      <c r="AB132" s="39"/>
      <c r="AC132" s="39"/>
      <c r="AD132" s="39"/>
      <c r="AE132" s="39"/>
      <c r="AT132" s="18" t="s">
        <v>535</v>
      </c>
      <c r="AU132" s="18" t="s">
        <v>90</v>
      </c>
    </row>
    <row r="133" s="2" customFormat="1" ht="24" customHeight="1">
      <c r="A133" s="39"/>
      <c r="B133" s="40"/>
      <c r="C133" s="245" t="s">
        <v>293</v>
      </c>
      <c r="D133" s="245" t="s">
        <v>255</v>
      </c>
      <c r="E133" s="246" t="s">
        <v>2308</v>
      </c>
      <c r="F133" s="247" t="s">
        <v>2309</v>
      </c>
      <c r="G133" s="248" t="s">
        <v>178</v>
      </c>
      <c r="H133" s="249">
        <v>10</v>
      </c>
      <c r="I133" s="250"/>
      <c r="J133" s="251">
        <f>ROUND(I133*H133,2)</f>
        <v>0</v>
      </c>
      <c r="K133" s="247" t="s">
        <v>1</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2277</v>
      </c>
      <c r="AT133" s="256" t="s">
        <v>255</v>
      </c>
      <c r="AU133" s="256" t="s">
        <v>90</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2277</v>
      </c>
      <c r="BM133" s="256" t="s">
        <v>2310</v>
      </c>
    </row>
    <row r="134" s="2" customFormat="1">
      <c r="A134" s="39"/>
      <c r="B134" s="40"/>
      <c r="C134" s="41"/>
      <c r="D134" s="258" t="s">
        <v>535</v>
      </c>
      <c r="E134" s="41"/>
      <c r="F134" s="259" t="s">
        <v>2303</v>
      </c>
      <c r="G134" s="41"/>
      <c r="H134" s="41"/>
      <c r="I134" s="156"/>
      <c r="J134" s="41"/>
      <c r="K134" s="41"/>
      <c r="L134" s="45"/>
      <c r="M134" s="260"/>
      <c r="N134" s="261"/>
      <c r="O134" s="92"/>
      <c r="P134" s="92"/>
      <c r="Q134" s="92"/>
      <c r="R134" s="92"/>
      <c r="S134" s="92"/>
      <c r="T134" s="93"/>
      <c r="U134" s="39"/>
      <c r="V134" s="39"/>
      <c r="W134" s="39"/>
      <c r="X134" s="39"/>
      <c r="Y134" s="39"/>
      <c r="Z134" s="39"/>
      <c r="AA134" s="39"/>
      <c r="AB134" s="39"/>
      <c r="AC134" s="39"/>
      <c r="AD134" s="39"/>
      <c r="AE134" s="39"/>
      <c r="AT134" s="18" t="s">
        <v>535</v>
      </c>
      <c r="AU134" s="18" t="s">
        <v>90</v>
      </c>
    </row>
    <row r="135" s="2" customFormat="1" ht="36" customHeight="1">
      <c r="A135" s="39"/>
      <c r="B135" s="40"/>
      <c r="C135" s="245" t="s">
        <v>299</v>
      </c>
      <c r="D135" s="245" t="s">
        <v>255</v>
      </c>
      <c r="E135" s="246" t="s">
        <v>2311</v>
      </c>
      <c r="F135" s="247" t="s">
        <v>2312</v>
      </c>
      <c r="G135" s="248" t="s">
        <v>178</v>
      </c>
      <c r="H135" s="249">
        <v>10</v>
      </c>
      <c r="I135" s="250"/>
      <c r="J135" s="251">
        <f>ROUND(I135*H135,2)</f>
        <v>0</v>
      </c>
      <c r="K135" s="247" t="s">
        <v>1</v>
      </c>
      <c r="L135" s="45"/>
      <c r="M135" s="252" t="s">
        <v>1</v>
      </c>
      <c r="N135" s="253" t="s">
        <v>47</v>
      </c>
      <c r="O135" s="92"/>
      <c r="P135" s="254">
        <f>O135*H135</f>
        <v>0</v>
      </c>
      <c r="Q135" s="254">
        <v>0</v>
      </c>
      <c r="R135" s="254">
        <f>Q135*H135</f>
        <v>0</v>
      </c>
      <c r="S135" s="254">
        <v>0</v>
      </c>
      <c r="T135" s="255">
        <f>S135*H135</f>
        <v>0</v>
      </c>
      <c r="U135" s="39"/>
      <c r="V135" s="39"/>
      <c r="W135" s="39"/>
      <c r="X135" s="39"/>
      <c r="Y135" s="39"/>
      <c r="Z135" s="39"/>
      <c r="AA135" s="39"/>
      <c r="AB135" s="39"/>
      <c r="AC135" s="39"/>
      <c r="AD135" s="39"/>
      <c r="AE135" s="39"/>
      <c r="AR135" s="256" t="s">
        <v>2277</v>
      </c>
      <c r="AT135" s="256" t="s">
        <v>255</v>
      </c>
      <c r="AU135" s="256" t="s">
        <v>90</v>
      </c>
      <c r="AY135" s="18" t="s">
        <v>253</v>
      </c>
      <c r="BE135" s="257">
        <f>IF(N135="základní",J135,0)</f>
        <v>0</v>
      </c>
      <c r="BF135" s="257">
        <f>IF(N135="snížená",J135,0)</f>
        <v>0</v>
      </c>
      <c r="BG135" s="257">
        <f>IF(N135="zákl. přenesená",J135,0)</f>
        <v>0</v>
      </c>
      <c r="BH135" s="257">
        <f>IF(N135="sníž. přenesená",J135,0)</f>
        <v>0</v>
      </c>
      <c r="BI135" s="257">
        <f>IF(N135="nulová",J135,0)</f>
        <v>0</v>
      </c>
      <c r="BJ135" s="18" t="s">
        <v>90</v>
      </c>
      <c r="BK135" s="257">
        <f>ROUND(I135*H135,2)</f>
        <v>0</v>
      </c>
      <c r="BL135" s="18" t="s">
        <v>2277</v>
      </c>
      <c r="BM135" s="256" t="s">
        <v>2313</v>
      </c>
    </row>
    <row r="136" s="2" customFormat="1">
      <c r="A136" s="39"/>
      <c r="B136" s="40"/>
      <c r="C136" s="41"/>
      <c r="D136" s="258" t="s">
        <v>535</v>
      </c>
      <c r="E136" s="41"/>
      <c r="F136" s="259" t="s">
        <v>2303</v>
      </c>
      <c r="G136" s="41"/>
      <c r="H136" s="41"/>
      <c r="I136" s="156"/>
      <c r="J136" s="41"/>
      <c r="K136" s="41"/>
      <c r="L136" s="45"/>
      <c r="M136" s="260"/>
      <c r="N136" s="261"/>
      <c r="O136" s="92"/>
      <c r="P136" s="92"/>
      <c r="Q136" s="92"/>
      <c r="R136" s="92"/>
      <c r="S136" s="92"/>
      <c r="T136" s="93"/>
      <c r="U136" s="39"/>
      <c r="V136" s="39"/>
      <c r="W136" s="39"/>
      <c r="X136" s="39"/>
      <c r="Y136" s="39"/>
      <c r="Z136" s="39"/>
      <c r="AA136" s="39"/>
      <c r="AB136" s="39"/>
      <c r="AC136" s="39"/>
      <c r="AD136" s="39"/>
      <c r="AE136" s="39"/>
      <c r="AT136" s="18" t="s">
        <v>535</v>
      </c>
      <c r="AU136" s="18" t="s">
        <v>90</v>
      </c>
    </row>
    <row r="137" s="2" customFormat="1" ht="16.5" customHeight="1">
      <c r="A137" s="39"/>
      <c r="B137" s="40"/>
      <c r="C137" s="245" t="s">
        <v>303</v>
      </c>
      <c r="D137" s="245" t="s">
        <v>255</v>
      </c>
      <c r="E137" s="246" t="s">
        <v>2314</v>
      </c>
      <c r="F137" s="247" t="s">
        <v>2315</v>
      </c>
      <c r="G137" s="248" t="s">
        <v>178</v>
      </c>
      <c r="H137" s="249">
        <v>4</v>
      </c>
      <c r="I137" s="250"/>
      <c r="J137" s="251">
        <f>ROUND(I137*H137,2)</f>
        <v>0</v>
      </c>
      <c r="K137" s="247" t="s">
        <v>1</v>
      </c>
      <c r="L137" s="45"/>
      <c r="M137" s="252" t="s">
        <v>1</v>
      </c>
      <c r="N137" s="253" t="s">
        <v>47</v>
      </c>
      <c r="O137" s="92"/>
      <c r="P137" s="254">
        <f>O137*H137</f>
        <v>0</v>
      </c>
      <c r="Q137" s="254">
        <v>0</v>
      </c>
      <c r="R137" s="254">
        <f>Q137*H137</f>
        <v>0</v>
      </c>
      <c r="S137" s="254">
        <v>0</v>
      </c>
      <c r="T137" s="255">
        <f>S137*H137</f>
        <v>0</v>
      </c>
      <c r="U137" s="39"/>
      <c r="V137" s="39"/>
      <c r="W137" s="39"/>
      <c r="X137" s="39"/>
      <c r="Y137" s="39"/>
      <c r="Z137" s="39"/>
      <c r="AA137" s="39"/>
      <c r="AB137" s="39"/>
      <c r="AC137" s="39"/>
      <c r="AD137" s="39"/>
      <c r="AE137" s="39"/>
      <c r="AR137" s="256" t="s">
        <v>2277</v>
      </c>
      <c r="AT137" s="256" t="s">
        <v>255</v>
      </c>
      <c r="AU137" s="256" t="s">
        <v>90</v>
      </c>
      <c r="AY137" s="18" t="s">
        <v>253</v>
      </c>
      <c r="BE137" s="257">
        <f>IF(N137="základní",J137,0)</f>
        <v>0</v>
      </c>
      <c r="BF137" s="257">
        <f>IF(N137="snížená",J137,0)</f>
        <v>0</v>
      </c>
      <c r="BG137" s="257">
        <f>IF(N137="zákl. přenesená",J137,0)</f>
        <v>0</v>
      </c>
      <c r="BH137" s="257">
        <f>IF(N137="sníž. přenesená",J137,0)</f>
        <v>0</v>
      </c>
      <c r="BI137" s="257">
        <f>IF(N137="nulová",J137,0)</f>
        <v>0</v>
      </c>
      <c r="BJ137" s="18" t="s">
        <v>90</v>
      </c>
      <c r="BK137" s="257">
        <f>ROUND(I137*H137,2)</f>
        <v>0</v>
      </c>
      <c r="BL137" s="18" t="s">
        <v>2277</v>
      </c>
      <c r="BM137" s="256" t="s">
        <v>2316</v>
      </c>
    </row>
    <row r="138" s="2" customFormat="1">
      <c r="A138" s="39"/>
      <c r="B138" s="40"/>
      <c r="C138" s="41"/>
      <c r="D138" s="258" t="s">
        <v>535</v>
      </c>
      <c r="E138" s="41"/>
      <c r="F138" s="259" t="s">
        <v>2317</v>
      </c>
      <c r="G138" s="41"/>
      <c r="H138" s="41"/>
      <c r="I138" s="156"/>
      <c r="J138" s="41"/>
      <c r="K138" s="41"/>
      <c r="L138" s="45"/>
      <c r="M138" s="260"/>
      <c r="N138" s="261"/>
      <c r="O138" s="92"/>
      <c r="P138" s="92"/>
      <c r="Q138" s="92"/>
      <c r="R138" s="92"/>
      <c r="S138" s="92"/>
      <c r="T138" s="93"/>
      <c r="U138" s="39"/>
      <c r="V138" s="39"/>
      <c r="W138" s="39"/>
      <c r="X138" s="39"/>
      <c r="Y138" s="39"/>
      <c r="Z138" s="39"/>
      <c r="AA138" s="39"/>
      <c r="AB138" s="39"/>
      <c r="AC138" s="39"/>
      <c r="AD138" s="39"/>
      <c r="AE138" s="39"/>
      <c r="AT138" s="18" t="s">
        <v>535</v>
      </c>
      <c r="AU138" s="18" t="s">
        <v>90</v>
      </c>
    </row>
    <row r="139" s="2" customFormat="1" ht="24" customHeight="1">
      <c r="A139" s="39"/>
      <c r="B139" s="40"/>
      <c r="C139" s="245" t="s">
        <v>308</v>
      </c>
      <c r="D139" s="245" t="s">
        <v>255</v>
      </c>
      <c r="E139" s="246" t="s">
        <v>2318</v>
      </c>
      <c r="F139" s="247" t="s">
        <v>2319</v>
      </c>
      <c r="G139" s="248" t="s">
        <v>178</v>
      </c>
      <c r="H139" s="249">
        <v>16</v>
      </c>
      <c r="I139" s="250"/>
      <c r="J139" s="251">
        <f>ROUND(I139*H139,2)</f>
        <v>0</v>
      </c>
      <c r="K139" s="247" t="s">
        <v>1</v>
      </c>
      <c r="L139" s="45"/>
      <c r="M139" s="252" t="s">
        <v>1</v>
      </c>
      <c r="N139" s="253" t="s">
        <v>47</v>
      </c>
      <c r="O139" s="92"/>
      <c r="P139" s="254">
        <f>O139*H139</f>
        <v>0</v>
      </c>
      <c r="Q139" s="254">
        <v>0</v>
      </c>
      <c r="R139" s="254">
        <f>Q139*H139</f>
        <v>0</v>
      </c>
      <c r="S139" s="254">
        <v>0</v>
      </c>
      <c r="T139" s="255">
        <f>S139*H139</f>
        <v>0</v>
      </c>
      <c r="U139" s="39"/>
      <c r="V139" s="39"/>
      <c r="W139" s="39"/>
      <c r="X139" s="39"/>
      <c r="Y139" s="39"/>
      <c r="Z139" s="39"/>
      <c r="AA139" s="39"/>
      <c r="AB139" s="39"/>
      <c r="AC139" s="39"/>
      <c r="AD139" s="39"/>
      <c r="AE139" s="39"/>
      <c r="AR139" s="256" t="s">
        <v>2277</v>
      </c>
      <c r="AT139" s="256" t="s">
        <v>255</v>
      </c>
      <c r="AU139" s="256" t="s">
        <v>90</v>
      </c>
      <c r="AY139" s="18" t="s">
        <v>253</v>
      </c>
      <c r="BE139" s="257">
        <f>IF(N139="základní",J139,0)</f>
        <v>0</v>
      </c>
      <c r="BF139" s="257">
        <f>IF(N139="snížená",J139,0)</f>
        <v>0</v>
      </c>
      <c r="BG139" s="257">
        <f>IF(N139="zákl. přenesená",J139,0)</f>
        <v>0</v>
      </c>
      <c r="BH139" s="257">
        <f>IF(N139="sníž. přenesená",J139,0)</f>
        <v>0</v>
      </c>
      <c r="BI139" s="257">
        <f>IF(N139="nulová",J139,0)</f>
        <v>0</v>
      </c>
      <c r="BJ139" s="18" t="s">
        <v>90</v>
      </c>
      <c r="BK139" s="257">
        <f>ROUND(I139*H139,2)</f>
        <v>0</v>
      </c>
      <c r="BL139" s="18" t="s">
        <v>2277</v>
      </c>
      <c r="BM139" s="256" t="s">
        <v>2320</v>
      </c>
    </row>
    <row r="140" s="2" customFormat="1">
      <c r="A140" s="39"/>
      <c r="B140" s="40"/>
      <c r="C140" s="41"/>
      <c r="D140" s="258" t="s">
        <v>535</v>
      </c>
      <c r="E140" s="41"/>
      <c r="F140" s="259" t="s">
        <v>2321</v>
      </c>
      <c r="G140" s="41"/>
      <c r="H140" s="41"/>
      <c r="I140" s="156"/>
      <c r="J140" s="41"/>
      <c r="K140" s="41"/>
      <c r="L140" s="45"/>
      <c r="M140" s="260"/>
      <c r="N140" s="261"/>
      <c r="O140" s="92"/>
      <c r="P140" s="92"/>
      <c r="Q140" s="92"/>
      <c r="R140" s="92"/>
      <c r="S140" s="92"/>
      <c r="T140" s="93"/>
      <c r="U140" s="39"/>
      <c r="V140" s="39"/>
      <c r="W140" s="39"/>
      <c r="X140" s="39"/>
      <c r="Y140" s="39"/>
      <c r="Z140" s="39"/>
      <c r="AA140" s="39"/>
      <c r="AB140" s="39"/>
      <c r="AC140" s="39"/>
      <c r="AD140" s="39"/>
      <c r="AE140" s="39"/>
      <c r="AT140" s="18" t="s">
        <v>535</v>
      </c>
      <c r="AU140" s="18" t="s">
        <v>90</v>
      </c>
    </row>
    <row r="141" s="2" customFormat="1" ht="24" customHeight="1">
      <c r="A141" s="39"/>
      <c r="B141" s="40"/>
      <c r="C141" s="245" t="s">
        <v>313</v>
      </c>
      <c r="D141" s="245" t="s">
        <v>255</v>
      </c>
      <c r="E141" s="246" t="s">
        <v>2322</v>
      </c>
      <c r="F141" s="247" t="s">
        <v>2323</v>
      </c>
      <c r="G141" s="248" t="s">
        <v>178</v>
      </c>
      <c r="H141" s="249">
        <v>16</v>
      </c>
      <c r="I141" s="250"/>
      <c r="J141" s="251">
        <f>ROUND(I141*H141,2)</f>
        <v>0</v>
      </c>
      <c r="K141" s="247" t="s">
        <v>1</v>
      </c>
      <c r="L141" s="45"/>
      <c r="M141" s="252" t="s">
        <v>1</v>
      </c>
      <c r="N141" s="253" t="s">
        <v>47</v>
      </c>
      <c r="O141" s="92"/>
      <c r="P141" s="254">
        <f>O141*H141</f>
        <v>0</v>
      </c>
      <c r="Q141" s="254">
        <v>0</v>
      </c>
      <c r="R141" s="254">
        <f>Q141*H141</f>
        <v>0</v>
      </c>
      <c r="S141" s="254">
        <v>0</v>
      </c>
      <c r="T141" s="255">
        <f>S141*H141</f>
        <v>0</v>
      </c>
      <c r="U141" s="39"/>
      <c r="V141" s="39"/>
      <c r="W141" s="39"/>
      <c r="X141" s="39"/>
      <c r="Y141" s="39"/>
      <c r="Z141" s="39"/>
      <c r="AA141" s="39"/>
      <c r="AB141" s="39"/>
      <c r="AC141" s="39"/>
      <c r="AD141" s="39"/>
      <c r="AE141" s="39"/>
      <c r="AR141" s="256" t="s">
        <v>2277</v>
      </c>
      <c r="AT141" s="256" t="s">
        <v>255</v>
      </c>
      <c r="AU141" s="256" t="s">
        <v>90</v>
      </c>
      <c r="AY141" s="18" t="s">
        <v>253</v>
      </c>
      <c r="BE141" s="257">
        <f>IF(N141="základní",J141,0)</f>
        <v>0</v>
      </c>
      <c r="BF141" s="257">
        <f>IF(N141="snížená",J141,0)</f>
        <v>0</v>
      </c>
      <c r="BG141" s="257">
        <f>IF(N141="zákl. přenesená",J141,0)</f>
        <v>0</v>
      </c>
      <c r="BH141" s="257">
        <f>IF(N141="sníž. přenesená",J141,0)</f>
        <v>0</v>
      </c>
      <c r="BI141" s="257">
        <f>IF(N141="nulová",J141,0)</f>
        <v>0</v>
      </c>
      <c r="BJ141" s="18" t="s">
        <v>90</v>
      </c>
      <c r="BK141" s="257">
        <f>ROUND(I141*H141,2)</f>
        <v>0</v>
      </c>
      <c r="BL141" s="18" t="s">
        <v>2277</v>
      </c>
      <c r="BM141" s="256" t="s">
        <v>2324</v>
      </c>
    </row>
    <row r="142" s="2" customFormat="1">
      <c r="A142" s="39"/>
      <c r="B142" s="40"/>
      <c r="C142" s="41"/>
      <c r="D142" s="258" t="s">
        <v>535</v>
      </c>
      <c r="E142" s="41"/>
      <c r="F142" s="259" t="s">
        <v>2321</v>
      </c>
      <c r="G142" s="41"/>
      <c r="H142" s="41"/>
      <c r="I142" s="156"/>
      <c r="J142" s="41"/>
      <c r="K142" s="41"/>
      <c r="L142" s="45"/>
      <c r="M142" s="327"/>
      <c r="N142" s="328"/>
      <c r="O142" s="306"/>
      <c r="P142" s="306"/>
      <c r="Q142" s="306"/>
      <c r="R142" s="306"/>
      <c r="S142" s="306"/>
      <c r="T142" s="329"/>
      <c r="U142" s="39"/>
      <c r="V142" s="39"/>
      <c r="W142" s="39"/>
      <c r="X142" s="39"/>
      <c r="Y142" s="39"/>
      <c r="Z142" s="39"/>
      <c r="AA142" s="39"/>
      <c r="AB142" s="39"/>
      <c r="AC142" s="39"/>
      <c r="AD142" s="39"/>
      <c r="AE142" s="39"/>
      <c r="AT142" s="18" t="s">
        <v>535</v>
      </c>
      <c r="AU142" s="18" t="s">
        <v>90</v>
      </c>
    </row>
    <row r="143" s="2" customFormat="1" ht="6.96" customHeight="1">
      <c r="A143" s="39"/>
      <c r="B143" s="67"/>
      <c r="C143" s="68"/>
      <c r="D143" s="68"/>
      <c r="E143" s="68"/>
      <c r="F143" s="68"/>
      <c r="G143" s="68"/>
      <c r="H143" s="68"/>
      <c r="I143" s="194"/>
      <c r="J143" s="68"/>
      <c r="K143" s="68"/>
      <c r="L143" s="45"/>
      <c r="M143" s="39"/>
      <c r="O143" s="39"/>
      <c r="P143" s="39"/>
      <c r="Q143" s="39"/>
      <c r="R143" s="39"/>
      <c r="S143" s="39"/>
      <c r="T143" s="39"/>
      <c r="U143" s="39"/>
      <c r="V143" s="39"/>
      <c r="W143" s="39"/>
      <c r="X143" s="39"/>
      <c r="Y143" s="39"/>
      <c r="Z143" s="39"/>
      <c r="AA143" s="39"/>
      <c r="AB143" s="39"/>
      <c r="AC143" s="39"/>
      <c r="AD143" s="39"/>
      <c r="AE143" s="39"/>
    </row>
  </sheetData>
  <sheetProtection sheet="1" autoFilter="0" formatColumns="0" formatRows="0" objects="1" scenarios="1" spinCount="100000" saltValue="QFsuV1kCDHpPsK6v+SX/q1UegcTpl6xlrT0pLfBT6FD/uIEkzY410/OPEVdwqmDEomj53qXSMCmPB4d16fIiXQ==" hashValue="Ey06prXCri5wJ/xw6ThgXGUcymDiO9Hposkuwy77VtvE5s9g4pyVEV0smMdwqpIOZ0oKN/tOp4B7reYQQFGTiA==" algorithmName="SHA-512" password="CC35"/>
  <autoFilter ref="C116:K142"/>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125</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2325</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ROUND(J117,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ROUND((SUM(BE117:BE124)),  2)</f>
        <v>0</v>
      </c>
      <c r="G33" s="39"/>
      <c r="H33" s="39"/>
      <c r="I33" s="173">
        <v>0.20999999999999999</v>
      </c>
      <c r="J33" s="172">
        <f>ROUND(((SUM(BE117:BE124))*I33),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ROUND((SUM(BF117:BF124)),  2)</f>
        <v>0</v>
      </c>
      <c r="G34" s="39"/>
      <c r="H34" s="39"/>
      <c r="I34" s="173">
        <v>0.14999999999999999</v>
      </c>
      <c r="J34" s="172">
        <f>ROUND(((SUM(BF117:BF124))*I34),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ROUND((SUM(BG117:BG124)),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ROUND((SUM(BH117:BH124)),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ROUND((SUM(BI117:BI124)),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705 - Přemístění reklamních zařízení</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J117</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2205</v>
      </c>
      <c r="E97" s="207"/>
      <c r="F97" s="207"/>
      <c r="G97" s="207"/>
      <c r="H97" s="207"/>
      <c r="I97" s="208"/>
      <c r="J97" s="209">
        <f>J118</f>
        <v>0</v>
      </c>
      <c r="K97" s="205"/>
      <c r="L97" s="210"/>
      <c r="S97" s="9"/>
      <c r="T97" s="9"/>
      <c r="U97" s="9"/>
      <c r="V97" s="9"/>
      <c r="W97" s="9"/>
      <c r="X97" s="9"/>
      <c r="Y97" s="9"/>
      <c r="Z97" s="9"/>
      <c r="AA97" s="9"/>
      <c r="AB97" s="9"/>
      <c r="AC97" s="9"/>
      <c r="AD97" s="9"/>
      <c r="AE97" s="9"/>
    </row>
    <row r="98" s="2" customFormat="1" ht="21.84" customHeight="1">
      <c r="A98" s="39"/>
      <c r="B98" s="40"/>
      <c r="C98" s="41"/>
      <c r="D98" s="41"/>
      <c r="E98" s="41"/>
      <c r="F98" s="41"/>
      <c r="G98" s="41"/>
      <c r="H98" s="41"/>
      <c r="I98" s="156"/>
      <c r="J98" s="41"/>
      <c r="K98" s="41"/>
      <c r="L98" s="64"/>
      <c r="S98" s="39"/>
      <c r="T98" s="39"/>
      <c r="U98" s="39"/>
      <c r="V98" s="39"/>
      <c r="W98" s="39"/>
      <c r="X98" s="39"/>
      <c r="Y98" s="39"/>
      <c r="Z98" s="39"/>
      <c r="AA98" s="39"/>
      <c r="AB98" s="39"/>
      <c r="AC98" s="39"/>
      <c r="AD98" s="39"/>
      <c r="AE98" s="39"/>
    </row>
    <row r="99" s="2" customFormat="1" ht="6.96" customHeight="1">
      <c r="A99" s="39"/>
      <c r="B99" s="67"/>
      <c r="C99" s="68"/>
      <c r="D99" s="68"/>
      <c r="E99" s="68"/>
      <c r="F99" s="68"/>
      <c r="G99" s="68"/>
      <c r="H99" s="68"/>
      <c r="I99" s="194"/>
      <c r="J99" s="68"/>
      <c r="K99" s="68"/>
      <c r="L99" s="64"/>
      <c r="S99" s="39"/>
      <c r="T99" s="39"/>
      <c r="U99" s="39"/>
      <c r="V99" s="39"/>
      <c r="W99" s="39"/>
      <c r="X99" s="39"/>
      <c r="Y99" s="39"/>
      <c r="Z99" s="39"/>
      <c r="AA99" s="39"/>
      <c r="AB99" s="39"/>
      <c r="AC99" s="39"/>
      <c r="AD99" s="39"/>
      <c r="AE99" s="39"/>
    </row>
    <row r="103" s="2" customFormat="1" ht="6.96" customHeight="1">
      <c r="A103" s="39"/>
      <c r="B103" s="69"/>
      <c r="C103" s="70"/>
      <c r="D103" s="70"/>
      <c r="E103" s="70"/>
      <c r="F103" s="70"/>
      <c r="G103" s="70"/>
      <c r="H103" s="70"/>
      <c r="I103" s="197"/>
      <c r="J103" s="70"/>
      <c r="K103" s="70"/>
      <c r="L103" s="64"/>
      <c r="S103" s="39"/>
      <c r="T103" s="39"/>
      <c r="U103" s="39"/>
      <c r="V103" s="39"/>
      <c r="W103" s="39"/>
      <c r="X103" s="39"/>
      <c r="Y103" s="39"/>
      <c r="Z103" s="39"/>
      <c r="AA103" s="39"/>
      <c r="AB103" s="39"/>
      <c r="AC103" s="39"/>
      <c r="AD103" s="39"/>
      <c r="AE103" s="39"/>
    </row>
    <row r="104" s="2" customFormat="1" ht="24.96" customHeight="1">
      <c r="A104" s="39"/>
      <c r="B104" s="40"/>
      <c r="C104" s="24" t="s">
        <v>238</v>
      </c>
      <c r="D104" s="41"/>
      <c r="E104" s="41"/>
      <c r="F104" s="41"/>
      <c r="G104" s="41"/>
      <c r="H104" s="41"/>
      <c r="I104" s="156"/>
      <c r="J104" s="41"/>
      <c r="K104" s="41"/>
      <c r="L104" s="64"/>
      <c r="S104" s="39"/>
      <c r="T104" s="39"/>
      <c r="U104" s="39"/>
      <c r="V104" s="39"/>
      <c r="W104" s="39"/>
      <c r="X104" s="39"/>
      <c r="Y104" s="39"/>
      <c r="Z104" s="39"/>
      <c r="AA104" s="39"/>
      <c r="AB104" s="39"/>
      <c r="AC104" s="39"/>
      <c r="AD104" s="39"/>
      <c r="AE104" s="39"/>
    </row>
    <row r="105" s="2" customFormat="1" ht="6.96" customHeight="1">
      <c r="A105" s="39"/>
      <c r="B105" s="40"/>
      <c r="C105" s="41"/>
      <c r="D105" s="41"/>
      <c r="E105" s="41"/>
      <c r="F105" s="41"/>
      <c r="G105" s="41"/>
      <c r="H105" s="41"/>
      <c r="I105" s="156"/>
      <c r="J105" s="41"/>
      <c r="K105" s="41"/>
      <c r="L105" s="64"/>
      <c r="S105" s="39"/>
      <c r="T105" s="39"/>
      <c r="U105" s="39"/>
      <c r="V105" s="39"/>
      <c r="W105" s="39"/>
      <c r="X105" s="39"/>
      <c r="Y105" s="39"/>
      <c r="Z105" s="39"/>
      <c r="AA105" s="39"/>
      <c r="AB105" s="39"/>
      <c r="AC105" s="39"/>
      <c r="AD105" s="39"/>
      <c r="AE105" s="39"/>
    </row>
    <row r="106" s="2" customFormat="1" ht="12" customHeight="1">
      <c r="A106" s="39"/>
      <c r="B106" s="40"/>
      <c r="C106" s="33" t="s">
        <v>16</v>
      </c>
      <c r="D106" s="41"/>
      <c r="E106" s="41"/>
      <c r="F106" s="41"/>
      <c r="G106" s="41"/>
      <c r="H106" s="41"/>
      <c r="I106" s="156"/>
      <c r="J106" s="41"/>
      <c r="K106" s="41"/>
      <c r="L106" s="64"/>
      <c r="S106" s="39"/>
      <c r="T106" s="39"/>
      <c r="U106" s="39"/>
      <c r="V106" s="39"/>
      <c r="W106" s="39"/>
      <c r="X106" s="39"/>
      <c r="Y106" s="39"/>
      <c r="Z106" s="39"/>
      <c r="AA106" s="39"/>
      <c r="AB106" s="39"/>
      <c r="AC106" s="39"/>
      <c r="AD106" s="39"/>
      <c r="AE106" s="39"/>
    </row>
    <row r="107" s="2" customFormat="1" ht="25.5" customHeight="1">
      <c r="A107" s="39"/>
      <c r="B107" s="40"/>
      <c r="C107" s="41"/>
      <c r="D107" s="41"/>
      <c r="E107" s="198" t="str">
        <f>E7</f>
        <v>Rekonstrukce ulice Koněvova, Praha 3, akce č. 999337 - Etapa 1 (Husitská - Černínova)</v>
      </c>
      <c r="F107" s="33"/>
      <c r="G107" s="33"/>
      <c r="H107" s="33"/>
      <c r="I107" s="156"/>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160</v>
      </c>
      <c r="D108" s="41"/>
      <c r="E108" s="41"/>
      <c r="F108" s="41"/>
      <c r="G108" s="41"/>
      <c r="H108" s="41"/>
      <c r="I108" s="156"/>
      <c r="J108" s="41"/>
      <c r="K108" s="41"/>
      <c r="L108" s="64"/>
      <c r="S108" s="39"/>
      <c r="T108" s="39"/>
      <c r="U108" s="39"/>
      <c r="V108" s="39"/>
      <c r="W108" s="39"/>
      <c r="X108" s="39"/>
      <c r="Y108" s="39"/>
      <c r="Z108" s="39"/>
      <c r="AA108" s="39"/>
      <c r="AB108" s="39"/>
      <c r="AC108" s="39"/>
      <c r="AD108" s="39"/>
      <c r="AE108" s="39"/>
    </row>
    <row r="109" s="2" customFormat="1" ht="16.5" customHeight="1">
      <c r="A109" s="39"/>
      <c r="B109" s="40"/>
      <c r="C109" s="41"/>
      <c r="D109" s="41"/>
      <c r="E109" s="77" t="str">
        <f>E9</f>
        <v>SO 705 - Přemístění reklamních zařízení</v>
      </c>
      <c r="F109" s="41"/>
      <c r="G109" s="41"/>
      <c r="H109" s="41"/>
      <c r="I109" s="156"/>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6"/>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20</v>
      </c>
      <c r="D111" s="41"/>
      <c r="E111" s="41"/>
      <c r="F111" s="28" t="str">
        <f>F12</f>
        <v>ulice Koněvova</v>
      </c>
      <c r="G111" s="41"/>
      <c r="H111" s="41"/>
      <c r="I111" s="158" t="s">
        <v>22</v>
      </c>
      <c r="J111" s="80" t="str">
        <f>IF(J12="","",J12)</f>
        <v>8. 12. 2019</v>
      </c>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156"/>
      <c r="J112" s="41"/>
      <c r="K112" s="41"/>
      <c r="L112" s="64"/>
      <c r="S112" s="39"/>
      <c r="T112" s="39"/>
      <c r="U112" s="39"/>
      <c r="V112" s="39"/>
      <c r="W112" s="39"/>
      <c r="X112" s="39"/>
      <c r="Y112" s="39"/>
      <c r="Z112" s="39"/>
      <c r="AA112" s="39"/>
      <c r="AB112" s="39"/>
      <c r="AC112" s="39"/>
      <c r="AD112" s="39"/>
      <c r="AE112" s="39"/>
    </row>
    <row r="113" s="2" customFormat="1" ht="15.15" customHeight="1">
      <c r="A113" s="39"/>
      <c r="B113" s="40"/>
      <c r="C113" s="33" t="s">
        <v>24</v>
      </c>
      <c r="D113" s="41"/>
      <c r="E113" s="41"/>
      <c r="F113" s="28" t="str">
        <f>E15</f>
        <v>Technická správa komunikací hl. m. Prahy a.s.</v>
      </c>
      <c r="G113" s="41"/>
      <c r="H113" s="41"/>
      <c r="I113" s="158" t="s">
        <v>32</v>
      </c>
      <c r="J113" s="37" t="str">
        <f>E21</f>
        <v>DIPRO, spol s r.o.</v>
      </c>
      <c r="K113" s="41"/>
      <c r="L113" s="64"/>
      <c r="S113" s="39"/>
      <c r="T113" s="39"/>
      <c r="U113" s="39"/>
      <c r="V113" s="39"/>
      <c r="W113" s="39"/>
      <c r="X113" s="39"/>
      <c r="Y113" s="39"/>
      <c r="Z113" s="39"/>
      <c r="AA113" s="39"/>
      <c r="AB113" s="39"/>
      <c r="AC113" s="39"/>
      <c r="AD113" s="39"/>
      <c r="AE113" s="39"/>
    </row>
    <row r="114" s="2" customFormat="1" ht="15.15" customHeight="1">
      <c r="A114" s="39"/>
      <c r="B114" s="40"/>
      <c r="C114" s="33" t="s">
        <v>30</v>
      </c>
      <c r="D114" s="41"/>
      <c r="E114" s="41"/>
      <c r="F114" s="28" t="str">
        <f>IF(E18="","",E18)</f>
        <v>Vyplň údaj</v>
      </c>
      <c r="G114" s="41"/>
      <c r="H114" s="41"/>
      <c r="I114" s="158" t="s">
        <v>37</v>
      </c>
      <c r="J114" s="37" t="str">
        <f>E24</f>
        <v>TMI Building s.r.o.</v>
      </c>
      <c r="K114" s="41"/>
      <c r="L114" s="64"/>
      <c r="S114" s="39"/>
      <c r="T114" s="39"/>
      <c r="U114" s="39"/>
      <c r="V114" s="39"/>
      <c r="W114" s="39"/>
      <c r="X114" s="39"/>
      <c r="Y114" s="39"/>
      <c r="Z114" s="39"/>
      <c r="AA114" s="39"/>
      <c r="AB114" s="39"/>
      <c r="AC114" s="39"/>
      <c r="AD114" s="39"/>
      <c r="AE114" s="39"/>
    </row>
    <row r="115" s="2" customFormat="1" ht="10.32" customHeight="1">
      <c r="A115" s="39"/>
      <c r="B115" s="40"/>
      <c r="C115" s="41"/>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11" customFormat="1" ht="29.28" customHeight="1">
      <c r="A116" s="217"/>
      <c r="B116" s="218"/>
      <c r="C116" s="219" t="s">
        <v>239</v>
      </c>
      <c r="D116" s="220" t="s">
        <v>67</v>
      </c>
      <c r="E116" s="220" t="s">
        <v>63</v>
      </c>
      <c r="F116" s="220" t="s">
        <v>64</v>
      </c>
      <c r="G116" s="220" t="s">
        <v>240</v>
      </c>
      <c r="H116" s="220" t="s">
        <v>241</v>
      </c>
      <c r="I116" s="221" t="s">
        <v>242</v>
      </c>
      <c r="J116" s="220" t="s">
        <v>223</v>
      </c>
      <c r="K116" s="222" t="s">
        <v>243</v>
      </c>
      <c r="L116" s="223"/>
      <c r="M116" s="101" t="s">
        <v>1</v>
      </c>
      <c r="N116" s="102" t="s">
        <v>46</v>
      </c>
      <c r="O116" s="102" t="s">
        <v>244</v>
      </c>
      <c r="P116" s="102" t="s">
        <v>245</v>
      </c>
      <c r="Q116" s="102" t="s">
        <v>246</v>
      </c>
      <c r="R116" s="102" t="s">
        <v>247</v>
      </c>
      <c r="S116" s="102" t="s">
        <v>248</v>
      </c>
      <c r="T116" s="103" t="s">
        <v>249</v>
      </c>
      <c r="U116" s="217"/>
      <c r="V116" s="217"/>
      <c r="W116" s="217"/>
      <c r="X116" s="217"/>
      <c r="Y116" s="217"/>
      <c r="Z116" s="217"/>
      <c r="AA116" s="217"/>
      <c r="AB116" s="217"/>
      <c r="AC116" s="217"/>
      <c r="AD116" s="217"/>
      <c r="AE116" s="217"/>
    </row>
    <row r="117" s="2" customFormat="1" ht="22.8" customHeight="1">
      <c r="A117" s="39"/>
      <c r="B117" s="40"/>
      <c r="C117" s="108" t="s">
        <v>250</v>
      </c>
      <c r="D117" s="41"/>
      <c r="E117" s="41"/>
      <c r="F117" s="41"/>
      <c r="G117" s="41"/>
      <c r="H117" s="41"/>
      <c r="I117" s="156"/>
      <c r="J117" s="224">
        <f>BK117</f>
        <v>0</v>
      </c>
      <c r="K117" s="41"/>
      <c r="L117" s="45"/>
      <c r="M117" s="104"/>
      <c r="N117" s="225"/>
      <c r="O117" s="105"/>
      <c r="P117" s="226">
        <f>P118</f>
        <v>0</v>
      </c>
      <c r="Q117" s="105"/>
      <c r="R117" s="226">
        <f>R118</f>
        <v>0</v>
      </c>
      <c r="S117" s="105"/>
      <c r="T117" s="227">
        <f>T118</f>
        <v>0</v>
      </c>
      <c r="U117" s="39"/>
      <c r="V117" s="39"/>
      <c r="W117" s="39"/>
      <c r="X117" s="39"/>
      <c r="Y117" s="39"/>
      <c r="Z117" s="39"/>
      <c r="AA117" s="39"/>
      <c r="AB117" s="39"/>
      <c r="AC117" s="39"/>
      <c r="AD117" s="39"/>
      <c r="AE117" s="39"/>
      <c r="AT117" s="18" t="s">
        <v>81</v>
      </c>
      <c r="AU117" s="18" t="s">
        <v>225</v>
      </c>
      <c r="BK117" s="228">
        <f>BK118</f>
        <v>0</v>
      </c>
    </row>
    <row r="118" s="12" customFormat="1" ht="25.92" customHeight="1">
      <c r="A118" s="12"/>
      <c r="B118" s="229"/>
      <c r="C118" s="230"/>
      <c r="D118" s="231" t="s">
        <v>81</v>
      </c>
      <c r="E118" s="232" t="s">
        <v>2273</v>
      </c>
      <c r="F118" s="232" t="s">
        <v>2274</v>
      </c>
      <c r="G118" s="230"/>
      <c r="H118" s="230"/>
      <c r="I118" s="233"/>
      <c r="J118" s="234">
        <f>BK118</f>
        <v>0</v>
      </c>
      <c r="K118" s="230"/>
      <c r="L118" s="235"/>
      <c r="M118" s="236"/>
      <c r="N118" s="237"/>
      <c r="O118" s="237"/>
      <c r="P118" s="238">
        <f>SUM(P119:P124)</f>
        <v>0</v>
      </c>
      <c r="Q118" s="237"/>
      <c r="R118" s="238">
        <f>SUM(R119:R124)</f>
        <v>0</v>
      </c>
      <c r="S118" s="237"/>
      <c r="T118" s="239">
        <f>SUM(T119:T124)</f>
        <v>0</v>
      </c>
      <c r="U118" s="12"/>
      <c r="V118" s="12"/>
      <c r="W118" s="12"/>
      <c r="X118" s="12"/>
      <c r="Y118" s="12"/>
      <c r="Z118" s="12"/>
      <c r="AA118" s="12"/>
      <c r="AB118" s="12"/>
      <c r="AC118" s="12"/>
      <c r="AD118" s="12"/>
      <c r="AE118" s="12"/>
      <c r="AR118" s="240" t="s">
        <v>259</v>
      </c>
      <c r="AT118" s="241" t="s">
        <v>81</v>
      </c>
      <c r="AU118" s="241" t="s">
        <v>82</v>
      </c>
      <c r="AY118" s="240" t="s">
        <v>253</v>
      </c>
      <c r="BK118" s="242">
        <f>SUM(BK119:BK124)</f>
        <v>0</v>
      </c>
    </row>
    <row r="119" s="2" customFormat="1" ht="24" customHeight="1">
      <c r="A119" s="39"/>
      <c r="B119" s="40"/>
      <c r="C119" s="245" t="s">
        <v>90</v>
      </c>
      <c r="D119" s="245" t="s">
        <v>255</v>
      </c>
      <c r="E119" s="246" t="s">
        <v>2326</v>
      </c>
      <c r="F119" s="247" t="s">
        <v>2327</v>
      </c>
      <c r="G119" s="248" t="s">
        <v>178</v>
      </c>
      <c r="H119" s="249">
        <v>2</v>
      </c>
      <c r="I119" s="250"/>
      <c r="J119" s="251">
        <f>ROUND(I119*H119,2)</f>
        <v>0</v>
      </c>
      <c r="K119" s="247" t="s">
        <v>1</v>
      </c>
      <c r="L119" s="45"/>
      <c r="M119" s="252" t="s">
        <v>1</v>
      </c>
      <c r="N119" s="253" t="s">
        <v>47</v>
      </c>
      <c r="O119" s="92"/>
      <c r="P119" s="254">
        <f>O119*H119</f>
        <v>0</v>
      </c>
      <c r="Q119" s="254">
        <v>0</v>
      </c>
      <c r="R119" s="254">
        <f>Q119*H119</f>
        <v>0</v>
      </c>
      <c r="S119" s="254">
        <v>0</v>
      </c>
      <c r="T119" s="255">
        <f>S119*H119</f>
        <v>0</v>
      </c>
      <c r="U119" s="39"/>
      <c r="V119" s="39"/>
      <c r="W119" s="39"/>
      <c r="X119" s="39"/>
      <c r="Y119" s="39"/>
      <c r="Z119" s="39"/>
      <c r="AA119" s="39"/>
      <c r="AB119" s="39"/>
      <c r="AC119" s="39"/>
      <c r="AD119" s="39"/>
      <c r="AE119" s="39"/>
      <c r="AR119" s="256" t="s">
        <v>2277</v>
      </c>
      <c r="AT119" s="256" t="s">
        <v>255</v>
      </c>
      <c r="AU119" s="256" t="s">
        <v>90</v>
      </c>
      <c r="AY119" s="18" t="s">
        <v>253</v>
      </c>
      <c r="BE119" s="257">
        <f>IF(N119="základní",J119,0)</f>
        <v>0</v>
      </c>
      <c r="BF119" s="257">
        <f>IF(N119="snížená",J119,0)</f>
        <v>0</v>
      </c>
      <c r="BG119" s="257">
        <f>IF(N119="zákl. přenesená",J119,0)</f>
        <v>0</v>
      </c>
      <c r="BH119" s="257">
        <f>IF(N119="sníž. přenesená",J119,0)</f>
        <v>0</v>
      </c>
      <c r="BI119" s="257">
        <f>IF(N119="nulová",J119,0)</f>
        <v>0</v>
      </c>
      <c r="BJ119" s="18" t="s">
        <v>90</v>
      </c>
      <c r="BK119" s="257">
        <f>ROUND(I119*H119,2)</f>
        <v>0</v>
      </c>
      <c r="BL119" s="18" t="s">
        <v>2277</v>
      </c>
      <c r="BM119" s="256" t="s">
        <v>2328</v>
      </c>
    </row>
    <row r="120" s="2" customFormat="1">
      <c r="A120" s="39"/>
      <c r="B120" s="40"/>
      <c r="C120" s="41"/>
      <c r="D120" s="258" t="s">
        <v>535</v>
      </c>
      <c r="E120" s="41"/>
      <c r="F120" s="259" t="s">
        <v>2329</v>
      </c>
      <c r="G120" s="41"/>
      <c r="H120" s="41"/>
      <c r="I120" s="156"/>
      <c r="J120" s="41"/>
      <c r="K120" s="41"/>
      <c r="L120" s="45"/>
      <c r="M120" s="260"/>
      <c r="N120" s="261"/>
      <c r="O120" s="92"/>
      <c r="P120" s="92"/>
      <c r="Q120" s="92"/>
      <c r="R120" s="92"/>
      <c r="S120" s="92"/>
      <c r="T120" s="93"/>
      <c r="U120" s="39"/>
      <c r="V120" s="39"/>
      <c r="W120" s="39"/>
      <c r="X120" s="39"/>
      <c r="Y120" s="39"/>
      <c r="Z120" s="39"/>
      <c r="AA120" s="39"/>
      <c r="AB120" s="39"/>
      <c r="AC120" s="39"/>
      <c r="AD120" s="39"/>
      <c r="AE120" s="39"/>
      <c r="AT120" s="18" t="s">
        <v>535</v>
      </c>
      <c r="AU120" s="18" t="s">
        <v>90</v>
      </c>
    </row>
    <row r="121" s="2" customFormat="1" ht="36" customHeight="1">
      <c r="A121" s="39"/>
      <c r="B121" s="40"/>
      <c r="C121" s="245" t="s">
        <v>14</v>
      </c>
      <c r="D121" s="245" t="s">
        <v>255</v>
      </c>
      <c r="E121" s="246" t="s">
        <v>2330</v>
      </c>
      <c r="F121" s="247" t="s">
        <v>2331</v>
      </c>
      <c r="G121" s="248" t="s">
        <v>178</v>
      </c>
      <c r="H121" s="249">
        <v>2</v>
      </c>
      <c r="I121" s="250"/>
      <c r="J121" s="251">
        <f>ROUND(I121*H121,2)</f>
        <v>0</v>
      </c>
      <c r="K121" s="247" t="s">
        <v>1</v>
      </c>
      <c r="L121" s="45"/>
      <c r="M121" s="252" t="s">
        <v>1</v>
      </c>
      <c r="N121" s="253" t="s">
        <v>47</v>
      </c>
      <c r="O121" s="92"/>
      <c r="P121" s="254">
        <f>O121*H121</f>
        <v>0</v>
      </c>
      <c r="Q121" s="254">
        <v>0</v>
      </c>
      <c r="R121" s="254">
        <f>Q121*H121</f>
        <v>0</v>
      </c>
      <c r="S121" s="254">
        <v>0</v>
      </c>
      <c r="T121" s="255">
        <f>S121*H121</f>
        <v>0</v>
      </c>
      <c r="U121" s="39"/>
      <c r="V121" s="39"/>
      <c r="W121" s="39"/>
      <c r="X121" s="39"/>
      <c r="Y121" s="39"/>
      <c r="Z121" s="39"/>
      <c r="AA121" s="39"/>
      <c r="AB121" s="39"/>
      <c r="AC121" s="39"/>
      <c r="AD121" s="39"/>
      <c r="AE121" s="39"/>
      <c r="AR121" s="256" t="s">
        <v>2277</v>
      </c>
      <c r="AT121" s="256" t="s">
        <v>255</v>
      </c>
      <c r="AU121" s="256" t="s">
        <v>90</v>
      </c>
      <c r="AY121" s="18" t="s">
        <v>253</v>
      </c>
      <c r="BE121" s="257">
        <f>IF(N121="základní",J121,0)</f>
        <v>0</v>
      </c>
      <c r="BF121" s="257">
        <f>IF(N121="snížená",J121,0)</f>
        <v>0</v>
      </c>
      <c r="BG121" s="257">
        <f>IF(N121="zákl. přenesená",J121,0)</f>
        <v>0</v>
      </c>
      <c r="BH121" s="257">
        <f>IF(N121="sníž. přenesená",J121,0)</f>
        <v>0</v>
      </c>
      <c r="BI121" s="257">
        <f>IF(N121="nulová",J121,0)</f>
        <v>0</v>
      </c>
      <c r="BJ121" s="18" t="s">
        <v>90</v>
      </c>
      <c r="BK121" s="257">
        <f>ROUND(I121*H121,2)</f>
        <v>0</v>
      </c>
      <c r="BL121" s="18" t="s">
        <v>2277</v>
      </c>
      <c r="BM121" s="256" t="s">
        <v>2332</v>
      </c>
    </row>
    <row r="122" s="2" customFormat="1">
      <c r="A122" s="39"/>
      <c r="B122" s="40"/>
      <c r="C122" s="41"/>
      <c r="D122" s="258" t="s">
        <v>535</v>
      </c>
      <c r="E122" s="41"/>
      <c r="F122" s="259" t="s">
        <v>2329</v>
      </c>
      <c r="G122" s="41"/>
      <c r="H122" s="41"/>
      <c r="I122" s="156"/>
      <c r="J122" s="41"/>
      <c r="K122" s="41"/>
      <c r="L122" s="45"/>
      <c r="M122" s="260"/>
      <c r="N122" s="261"/>
      <c r="O122" s="92"/>
      <c r="P122" s="92"/>
      <c r="Q122" s="92"/>
      <c r="R122" s="92"/>
      <c r="S122" s="92"/>
      <c r="T122" s="93"/>
      <c r="U122" s="39"/>
      <c r="V122" s="39"/>
      <c r="W122" s="39"/>
      <c r="X122" s="39"/>
      <c r="Y122" s="39"/>
      <c r="Z122" s="39"/>
      <c r="AA122" s="39"/>
      <c r="AB122" s="39"/>
      <c r="AC122" s="39"/>
      <c r="AD122" s="39"/>
      <c r="AE122" s="39"/>
      <c r="AT122" s="18" t="s">
        <v>535</v>
      </c>
      <c r="AU122" s="18" t="s">
        <v>90</v>
      </c>
    </row>
    <row r="123" s="2" customFormat="1" ht="24" customHeight="1">
      <c r="A123" s="39"/>
      <c r="B123" s="40"/>
      <c r="C123" s="245" t="s">
        <v>270</v>
      </c>
      <c r="D123" s="245" t="s">
        <v>255</v>
      </c>
      <c r="E123" s="246" t="s">
        <v>2333</v>
      </c>
      <c r="F123" s="247" t="s">
        <v>2334</v>
      </c>
      <c r="G123" s="248" t="s">
        <v>178</v>
      </c>
      <c r="H123" s="249">
        <v>2</v>
      </c>
      <c r="I123" s="250"/>
      <c r="J123" s="251">
        <f>ROUND(I123*H123,2)</f>
        <v>0</v>
      </c>
      <c r="K123" s="247" t="s">
        <v>1</v>
      </c>
      <c r="L123" s="45"/>
      <c r="M123" s="252" t="s">
        <v>1</v>
      </c>
      <c r="N123" s="25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2277</v>
      </c>
      <c r="AT123" s="256" t="s">
        <v>255</v>
      </c>
      <c r="AU123" s="256" t="s">
        <v>90</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2277</v>
      </c>
      <c r="BM123" s="256" t="s">
        <v>2335</v>
      </c>
    </row>
    <row r="124" s="2" customFormat="1">
      <c r="A124" s="39"/>
      <c r="B124" s="40"/>
      <c r="C124" s="41"/>
      <c r="D124" s="258" t="s">
        <v>535</v>
      </c>
      <c r="E124" s="41"/>
      <c r="F124" s="259" t="s">
        <v>2329</v>
      </c>
      <c r="G124" s="41"/>
      <c r="H124" s="41"/>
      <c r="I124" s="156"/>
      <c r="J124" s="41"/>
      <c r="K124" s="41"/>
      <c r="L124" s="45"/>
      <c r="M124" s="327"/>
      <c r="N124" s="328"/>
      <c r="O124" s="306"/>
      <c r="P124" s="306"/>
      <c r="Q124" s="306"/>
      <c r="R124" s="306"/>
      <c r="S124" s="306"/>
      <c r="T124" s="329"/>
      <c r="U124" s="39"/>
      <c r="V124" s="39"/>
      <c r="W124" s="39"/>
      <c r="X124" s="39"/>
      <c r="Y124" s="39"/>
      <c r="Z124" s="39"/>
      <c r="AA124" s="39"/>
      <c r="AB124" s="39"/>
      <c r="AC124" s="39"/>
      <c r="AD124" s="39"/>
      <c r="AE124" s="39"/>
      <c r="AT124" s="18" t="s">
        <v>535</v>
      </c>
      <c r="AU124" s="18" t="s">
        <v>90</v>
      </c>
    </row>
    <row r="125" s="2" customFormat="1" ht="6.96" customHeight="1">
      <c r="A125" s="39"/>
      <c r="B125" s="67"/>
      <c r="C125" s="68"/>
      <c r="D125" s="68"/>
      <c r="E125" s="68"/>
      <c r="F125" s="68"/>
      <c r="G125" s="68"/>
      <c r="H125" s="68"/>
      <c r="I125" s="194"/>
      <c r="J125" s="68"/>
      <c r="K125" s="68"/>
      <c r="L125" s="45"/>
      <c r="M125" s="39"/>
      <c r="O125" s="39"/>
      <c r="P125" s="39"/>
      <c r="Q125" s="39"/>
      <c r="R125" s="39"/>
      <c r="S125" s="39"/>
      <c r="T125" s="39"/>
      <c r="U125" s="39"/>
      <c r="V125" s="39"/>
      <c r="W125" s="39"/>
      <c r="X125" s="39"/>
      <c r="Y125" s="39"/>
      <c r="Z125" s="39"/>
      <c r="AA125" s="39"/>
      <c r="AB125" s="39"/>
      <c r="AC125" s="39"/>
      <c r="AD125" s="39"/>
      <c r="AE125" s="39"/>
    </row>
  </sheetData>
  <sheetProtection sheet="1" autoFilter="0" formatColumns="0" formatRows="0" objects="1" scenarios="1" spinCount="100000" saltValue="ewZu1JxXDqp2OHEOHD0WHNb0p99XaqjWNpCX5Nuet7J3O39Ew4VHPirbjds2Ld1HbZX03AdByVGOyFGnqu2KAw==" hashValue="L9t2yPtj4wsowW+zdaeRjyZbcOVB/g9oc9JDM+dgV2VYuv2Ypye/MoFP+j2YhEhJj2k46MJLV9MCAQuwjhrn7w==" algorithmName="SHA-512" password="CC35"/>
  <autoFilter ref="C116:K124"/>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128</v>
      </c>
      <c r="AZ2" s="148" t="s">
        <v>2336</v>
      </c>
      <c r="BA2" s="148" t="s">
        <v>2337</v>
      </c>
      <c r="BB2" s="148" t="s">
        <v>152</v>
      </c>
      <c r="BC2" s="148" t="s">
        <v>2338</v>
      </c>
      <c r="BD2" s="148" t="s">
        <v>14</v>
      </c>
    </row>
    <row r="3" s="1" customFormat="1" ht="6.96" customHeight="1">
      <c r="B3" s="149"/>
      <c r="C3" s="150"/>
      <c r="D3" s="150"/>
      <c r="E3" s="150"/>
      <c r="F3" s="150"/>
      <c r="G3" s="150"/>
      <c r="H3" s="150"/>
      <c r="I3" s="151"/>
      <c r="J3" s="150"/>
      <c r="K3" s="150"/>
      <c r="L3" s="21"/>
      <c r="AT3" s="18" t="s">
        <v>14</v>
      </c>
      <c r="AZ3" s="148" t="s">
        <v>2339</v>
      </c>
      <c r="BA3" s="148" t="s">
        <v>2340</v>
      </c>
      <c r="BB3" s="148" t="s">
        <v>152</v>
      </c>
      <c r="BC3" s="148" t="s">
        <v>2341</v>
      </c>
      <c r="BD3" s="148" t="s">
        <v>14</v>
      </c>
    </row>
    <row r="4" s="1" customFormat="1" ht="24.96" customHeight="1">
      <c r="B4" s="21"/>
      <c r="D4" s="152" t="s">
        <v>146</v>
      </c>
      <c r="I4" s="147"/>
      <c r="L4" s="21"/>
      <c r="M4" s="153" t="s">
        <v>10</v>
      </c>
      <c r="AT4" s="18" t="s">
        <v>4</v>
      </c>
      <c r="AZ4" s="148" t="s">
        <v>180</v>
      </c>
      <c r="BA4" s="148" t="s">
        <v>181</v>
      </c>
      <c r="BB4" s="148" t="s">
        <v>152</v>
      </c>
      <c r="BC4" s="148" t="s">
        <v>2342</v>
      </c>
      <c r="BD4" s="148" t="s">
        <v>14</v>
      </c>
    </row>
    <row r="5" s="1" customFormat="1" ht="6.96" customHeight="1">
      <c r="B5" s="21"/>
      <c r="I5" s="147"/>
      <c r="L5" s="21"/>
      <c r="AZ5" s="148" t="s">
        <v>183</v>
      </c>
      <c r="BA5" s="148" t="s">
        <v>184</v>
      </c>
      <c r="BB5" s="148" t="s">
        <v>185</v>
      </c>
      <c r="BC5" s="148" t="s">
        <v>2343</v>
      </c>
      <c r="BD5" s="148" t="s">
        <v>14</v>
      </c>
    </row>
    <row r="6" s="1" customFormat="1" ht="12" customHeight="1">
      <c r="B6" s="21"/>
      <c r="D6" s="154" t="s">
        <v>16</v>
      </c>
      <c r="I6" s="147"/>
      <c r="L6" s="21"/>
      <c r="AZ6" s="148" t="s">
        <v>187</v>
      </c>
      <c r="BA6" s="148" t="s">
        <v>188</v>
      </c>
      <c r="BB6" s="148" t="s">
        <v>185</v>
      </c>
      <c r="BC6" s="148" t="s">
        <v>2343</v>
      </c>
      <c r="BD6" s="148" t="s">
        <v>14</v>
      </c>
    </row>
    <row r="7" s="1" customFormat="1" ht="25.5" customHeight="1">
      <c r="B7" s="21"/>
      <c r="E7" s="155" t="str">
        <f>'Rekapitulace stavby'!K6</f>
        <v>Rekonstrukce ulice Koněvova, Praha 3, akce č. 999337 - Etapa 1 (Husitská - Černínova)</v>
      </c>
      <c r="F7" s="154"/>
      <c r="G7" s="154"/>
      <c r="H7" s="154"/>
      <c r="I7" s="147"/>
      <c r="L7" s="21"/>
      <c r="AZ7" s="148" t="s">
        <v>1474</v>
      </c>
      <c r="BA7" s="148" t="s">
        <v>2344</v>
      </c>
      <c r="BB7" s="148" t="s">
        <v>152</v>
      </c>
      <c r="BC7" s="148" t="s">
        <v>2345</v>
      </c>
      <c r="BD7" s="148" t="s">
        <v>14</v>
      </c>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2346</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ROUND(J122,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ROUND((SUM(BE122:BE218)),  2)</f>
        <v>0</v>
      </c>
      <c r="G33" s="39"/>
      <c r="H33" s="39"/>
      <c r="I33" s="173">
        <v>0.20999999999999999</v>
      </c>
      <c r="J33" s="172">
        <f>ROUND(((SUM(BE122:BE218))*I33),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ROUND((SUM(BF122:BF218)),  2)</f>
        <v>0</v>
      </c>
      <c r="G34" s="39"/>
      <c r="H34" s="39"/>
      <c r="I34" s="173">
        <v>0.14999999999999999</v>
      </c>
      <c r="J34" s="172">
        <f>ROUND(((SUM(BF122:BF218))*I34),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ROUND((SUM(BG122:BG218)),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ROUND((SUM(BH122:BH218)),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ROUND((SUM(BI122:BI218)),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706 - Přemístění parkovacích platebních automatů (PPA)</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J122</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226</v>
      </c>
      <c r="E97" s="207"/>
      <c r="F97" s="207"/>
      <c r="G97" s="207"/>
      <c r="H97" s="207"/>
      <c r="I97" s="208"/>
      <c r="J97" s="209">
        <f>J123</f>
        <v>0</v>
      </c>
      <c r="K97" s="205"/>
      <c r="L97" s="210"/>
      <c r="S97" s="9"/>
      <c r="T97" s="9"/>
      <c r="U97" s="9"/>
      <c r="V97" s="9"/>
      <c r="W97" s="9"/>
      <c r="X97" s="9"/>
      <c r="Y97" s="9"/>
      <c r="Z97" s="9"/>
      <c r="AA97" s="9"/>
      <c r="AB97" s="9"/>
      <c r="AC97" s="9"/>
      <c r="AD97" s="9"/>
      <c r="AE97" s="9"/>
    </row>
    <row r="98" s="10" customFormat="1" ht="19.92" customHeight="1">
      <c r="A98" s="10"/>
      <c r="B98" s="211"/>
      <c r="C98" s="134"/>
      <c r="D98" s="212" t="s">
        <v>227</v>
      </c>
      <c r="E98" s="213"/>
      <c r="F98" s="213"/>
      <c r="G98" s="213"/>
      <c r="H98" s="213"/>
      <c r="I98" s="214"/>
      <c r="J98" s="215">
        <f>J124</f>
        <v>0</v>
      </c>
      <c r="K98" s="134"/>
      <c r="L98" s="216"/>
      <c r="S98" s="10"/>
      <c r="T98" s="10"/>
      <c r="U98" s="10"/>
      <c r="V98" s="10"/>
      <c r="W98" s="10"/>
      <c r="X98" s="10"/>
      <c r="Y98" s="10"/>
      <c r="Z98" s="10"/>
      <c r="AA98" s="10"/>
      <c r="AB98" s="10"/>
      <c r="AC98" s="10"/>
      <c r="AD98" s="10"/>
      <c r="AE98" s="10"/>
    </row>
    <row r="99" s="10" customFormat="1" ht="19.92" customHeight="1">
      <c r="A99" s="10"/>
      <c r="B99" s="211"/>
      <c r="C99" s="134"/>
      <c r="D99" s="212" t="s">
        <v>228</v>
      </c>
      <c r="E99" s="213"/>
      <c r="F99" s="213"/>
      <c r="G99" s="213"/>
      <c r="H99" s="213"/>
      <c r="I99" s="214"/>
      <c r="J99" s="215">
        <f>J171</f>
        <v>0</v>
      </c>
      <c r="K99" s="134"/>
      <c r="L99" s="216"/>
      <c r="S99" s="10"/>
      <c r="T99" s="10"/>
      <c r="U99" s="10"/>
      <c r="V99" s="10"/>
      <c r="W99" s="10"/>
      <c r="X99" s="10"/>
      <c r="Y99" s="10"/>
      <c r="Z99" s="10"/>
      <c r="AA99" s="10"/>
      <c r="AB99" s="10"/>
      <c r="AC99" s="10"/>
      <c r="AD99" s="10"/>
      <c r="AE99" s="10"/>
    </row>
    <row r="100" s="10" customFormat="1" ht="19.92" customHeight="1">
      <c r="A100" s="10"/>
      <c r="B100" s="211"/>
      <c r="C100" s="134"/>
      <c r="D100" s="212" t="s">
        <v>233</v>
      </c>
      <c r="E100" s="213"/>
      <c r="F100" s="213"/>
      <c r="G100" s="213"/>
      <c r="H100" s="213"/>
      <c r="I100" s="214"/>
      <c r="J100" s="215">
        <f>J188</f>
        <v>0</v>
      </c>
      <c r="K100" s="134"/>
      <c r="L100" s="216"/>
      <c r="S100" s="10"/>
      <c r="T100" s="10"/>
      <c r="U100" s="10"/>
      <c r="V100" s="10"/>
      <c r="W100" s="10"/>
      <c r="X100" s="10"/>
      <c r="Y100" s="10"/>
      <c r="Z100" s="10"/>
      <c r="AA100" s="10"/>
      <c r="AB100" s="10"/>
      <c r="AC100" s="10"/>
      <c r="AD100" s="10"/>
      <c r="AE100" s="10"/>
    </row>
    <row r="101" s="10" customFormat="1" ht="19.92" customHeight="1">
      <c r="A101" s="10"/>
      <c r="B101" s="211"/>
      <c r="C101" s="134"/>
      <c r="D101" s="212" t="s">
        <v>234</v>
      </c>
      <c r="E101" s="213"/>
      <c r="F101" s="213"/>
      <c r="G101" s="213"/>
      <c r="H101" s="213"/>
      <c r="I101" s="214"/>
      <c r="J101" s="215">
        <f>J196</f>
        <v>0</v>
      </c>
      <c r="K101" s="134"/>
      <c r="L101" s="216"/>
      <c r="S101" s="10"/>
      <c r="T101" s="10"/>
      <c r="U101" s="10"/>
      <c r="V101" s="10"/>
      <c r="W101" s="10"/>
      <c r="X101" s="10"/>
      <c r="Y101" s="10"/>
      <c r="Z101" s="10"/>
      <c r="AA101" s="10"/>
      <c r="AB101" s="10"/>
      <c r="AC101" s="10"/>
      <c r="AD101" s="10"/>
      <c r="AE101" s="10"/>
    </row>
    <row r="102" s="10" customFormat="1" ht="19.92" customHeight="1">
      <c r="A102" s="10"/>
      <c r="B102" s="211"/>
      <c r="C102" s="134"/>
      <c r="D102" s="212" t="s">
        <v>235</v>
      </c>
      <c r="E102" s="213"/>
      <c r="F102" s="213"/>
      <c r="G102" s="213"/>
      <c r="H102" s="213"/>
      <c r="I102" s="214"/>
      <c r="J102" s="215">
        <f>J216</f>
        <v>0</v>
      </c>
      <c r="K102" s="134"/>
      <c r="L102" s="216"/>
      <c r="S102" s="10"/>
      <c r="T102" s="10"/>
      <c r="U102" s="10"/>
      <c r="V102" s="10"/>
      <c r="W102" s="10"/>
      <c r="X102" s="10"/>
      <c r="Y102" s="10"/>
      <c r="Z102" s="10"/>
      <c r="AA102" s="10"/>
      <c r="AB102" s="10"/>
      <c r="AC102" s="10"/>
      <c r="AD102" s="10"/>
      <c r="AE102" s="10"/>
    </row>
    <row r="103" s="2" customFormat="1" ht="21.84" customHeight="1">
      <c r="A103" s="39"/>
      <c r="B103" s="40"/>
      <c r="C103" s="41"/>
      <c r="D103" s="41"/>
      <c r="E103" s="41"/>
      <c r="F103" s="41"/>
      <c r="G103" s="41"/>
      <c r="H103" s="41"/>
      <c r="I103" s="156"/>
      <c r="J103" s="41"/>
      <c r="K103" s="41"/>
      <c r="L103" s="64"/>
      <c r="S103" s="39"/>
      <c r="T103" s="39"/>
      <c r="U103" s="39"/>
      <c r="V103" s="39"/>
      <c r="W103" s="39"/>
      <c r="X103" s="39"/>
      <c r="Y103" s="39"/>
      <c r="Z103" s="39"/>
      <c r="AA103" s="39"/>
      <c r="AB103" s="39"/>
      <c r="AC103" s="39"/>
      <c r="AD103" s="39"/>
      <c r="AE103" s="39"/>
    </row>
    <row r="104" s="2" customFormat="1" ht="6.96" customHeight="1">
      <c r="A104" s="39"/>
      <c r="B104" s="67"/>
      <c r="C104" s="68"/>
      <c r="D104" s="68"/>
      <c r="E104" s="68"/>
      <c r="F104" s="68"/>
      <c r="G104" s="68"/>
      <c r="H104" s="68"/>
      <c r="I104" s="194"/>
      <c r="J104" s="68"/>
      <c r="K104" s="68"/>
      <c r="L104" s="64"/>
      <c r="S104" s="39"/>
      <c r="T104" s="39"/>
      <c r="U104" s="39"/>
      <c r="V104" s="39"/>
      <c r="W104" s="39"/>
      <c r="X104" s="39"/>
      <c r="Y104" s="39"/>
      <c r="Z104" s="39"/>
      <c r="AA104" s="39"/>
      <c r="AB104" s="39"/>
      <c r="AC104" s="39"/>
      <c r="AD104" s="39"/>
      <c r="AE104" s="39"/>
    </row>
    <row r="108" s="2" customFormat="1" ht="6.96" customHeight="1">
      <c r="A108" s="39"/>
      <c r="B108" s="69"/>
      <c r="C108" s="70"/>
      <c r="D108" s="70"/>
      <c r="E108" s="70"/>
      <c r="F108" s="70"/>
      <c r="G108" s="70"/>
      <c r="H108" s="70"/>
      <c r="I108" s="197"/>
      <c r="J108" s="70"/>
      <c r="K108" s="70"/>
      <c r="L108" s="64"/>
      <c r="S108" s="39"/>
      <c r="T108" s="39"/>
      <c r="U108" s="39"/>
      <c r="V108" s="39"/>
      <c r="W108" s="39"/>
      <c r="X108" s="39"/>
      <c r="Y108" s="39"/>
      <c r="Z108" s="39"/>
      <c r="AA108" s="39"/>
      <c r="AB108" s="39"/>
      <c r="AC108" s="39"/>
      <c r="AD108" s="39"/>
      <c r="AE108" s="39"/>
    </row>
    <row r="109" s="2" customFormat="1" ht="24.96" customHeight="1">
      <c r="A109" s="39"/>
      <c r="B109" s="40"/>
      <c r="C109" s="24" t="s">
        <v>238</v>
      </c>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6"/>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16</v>
      </c>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25.5" customHeight="1">
      <c r="A112" s="39"/>
      <c r="B112" s="40"/>
      <c r="C112" s="41"/>
      <c r="D112" s="41"/>
      <c r="E112" s="198" t="str">
        <f>E7</f>
        <v>Rekonstrukce ulice Koněvova, Praha 3, akce č. 999337 - Etapa 1 (Husitská - Černínova)</v>
      </c>
      <c r="F112" s="33"/>
      <c r="G112" s="33"/>
      <c r="H112" s="33"/>
      <c r="I112" s="156"/>
      <c r="J112" s="41"/>
      <c r="K112" s="41"/>
      <c r="L112" s="64"/>
      <c r="S112" s="39"/>
      <c r="T112" s="39"/>
      <c r="U112" s="39"/>
      <c r="V112" s="39"/>
      <c r="W112" s="39"/>
      <c r="X112" s="39"/>
      <c r="Y112" s="39"/>
      <c r="Z112" s="39"/>
      <c r="AA112" s="39"/>
      <c r="AB112" s="39"/>
      <c r="AC112" s="39"/>
      <c r="AD112" s="39"/>
      <c r="AE112" s="39"/>
    </row>
    <row r="113" s="2" customFormat="1" ht="12" customHeight="1">
      <c r="A113" s="39"/>
      <c r="B113" s="40"/>
      <c r="C113" s="33" t="s">
        <v>160</v>
      </c>
      <c r="D113" s="41"/>
      <c r="E113" s="41"/>
      <c r="F113" s="41"/>
      <c r="G113" s="41"/>
      <c r="H113" s="41"/>
      <c r="I113" s="156"/>
      <c r="J113" s="41"/>
      <c r="K113" s="41"/>
      <c r="L113" s="64"/>
      <c r="S113" s="39"/>
      <c r="T113" s="39"/>
      <c r="U113" s="39"/>
      <c r="V113" s="39"/>
      <c r="W113" s="39"/>
      <c r="X113" s="39"/>
      <c r="Y113" s="39"/>
      <c r="Z113" s="39"/>
      <c r="AA113" s="39"/>
      <c r="AB113" s="39"/>
      <c r="AC113" s="39"/>
      <c r="AD113" s="39"/>
      <c r="AE113" s="39"/>
    </row>
    <row r="114" s="2" customFormat="1" ht="16.5" customHeight="1">
      <c r="A114" s="39"/>
      <c r="B114" s="40"/>
      <c r="C114" s="41"/>
      <c r="D114" s="41"/>
      <c r="E114" s="77" t="str">
        <f>E9</f>
        <v>SO 706 - Přemístění parkovacích platebních automatů (PPA)</v>
      </c>
      <c r="F114" s="41"/>
      <c r="G114" s="41"/>
      <c r="H114" s="41"/>
      <c r="I114" s="156"/>
      <c r="J114" s="41"/>
      <c r="K114" s="41"/>
      <c r="L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20</v>
      </c>
      <c r="D116" s="41"/>
      <c r="E116" s="41"/>
      <c r="F116" s="28" t="str">
        <f>F12</f>
        <v>ulice Koněvova</v>
      </c>
      <c r="G116" s="41"/>
      <c r="H116" s="41"/>
      <c r="I116" s="158" t="s">
        <v>22</v>
      </c>
      <c r="J116" s="80" t="str">
        <f>IF(J12="","",J12)</f>
        <v>8. 12. 2019</v>
      </c>
      <c r="K116" s="41"/>
      <c r="L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6"/>
      <c r="J117" s="41"/>
      <c r="K117" s="41"/>
      <c r="L117" s="64"/>
      <c r="S117" s="39"/>
      <c r="T117" s="39"/>
      <c r="U117" s="39"/>
      <c r="V117" s="39"/>
      <c r="W117" s="39"/>
      <c r="X117" s="39"/>
      <c r="Y117" s="39"/>
      <c r="Z117" s="39"/>
      <c r="AA117" s="39"/>
      <c r="AB117" s="39"/>
      <c r="AC117" s="39"/>
      <c r="AD117" s="39"/>
      <c r="AE117" s="39"/>
    </row>
    <row r="118" s="2" customFormat="1" ht="15.15" customHeight="1">
      <c r="A118" s="39"/>
      <c r="B118" s="40"/>
      <c r="C118" s="33" t="s">
        <v>24</v>
      </c>
      <c r="D118" s="41"/>
      <c r="E118" s="41"/>
      <c r="F118" s="28" t="str">
        <f>E15</f>
        <v>Technická správa komunikací hl. m. Prahy a.s.</v>
      </c>
      <c r="G118" s="41"/>
      <c r="H118" s="41"/>
      <c r="I118" s="158" t="s">
        <v>32</v>
      </c>
      <c r="J118" s="37" t="str">
        <f>E21</f>
        <v>DIPRO, spol s r.o.</v>
      </c>
      <c r="K118" s="41"/>
      <c r="L118" s="64"/>
      <c r="S118" s="39"/>
      <c r="T118" s="39"/>
      <c r="U118" s="39"/>
      <c r="V118" s="39"/>
      <c r="W118" s="39"/>
      <c r="X118" s="39"/>
      <c r="Y118" s="39"/>
      <c r="Z118" s="39"/>
      <c r="AA118" s="39"/>
      <c r="AB118" s="39"/>
      <c r="AC118" s="39"/>
      <c r="AD118" s="39"/>
      <c r="AE118" s="39"/>
    </row>
    <row r="119" s="2" customFormat="1" ht="15.15" customHeight="1">
      <c r="A119" s="39"/>
      <c r="B119" s="40"/>
      <c r="C119" s="33" t="s">
        <v>30</v>
      </c>
      <c r="D119" s="41"/>
      <c r="E119" s="41"/>
      <c r="F119" s="28" t="str">
        <f>IF(E18="","",E18)</f>
        <v>Vyplň údaj</v>
      </c>
      <c r="G119" s="41"/>
      <c r="H119" s="41"/>
      <c r="I119" s="158" t="s">
        <v>37</v>
      </c>
      <c r="J119" s="37" t="str">
        <f>E24</f>
        <v>TMI Building s.r.o.</v>
      </c>
      <c r="K119" s="41"/>
      <c r="L119" s="64"/>
      <c r="S119" s="39"/>
      <c r="T119" s="39"/>
      <c r="U119" s="39"/>
      <c r="V119" s="39"/>
      <c r="W119" s="39"/>
      <c r="X119" s="39"/>
      <c r="Y119" s="39"/>
      <c r="Z119" s="39"/>
      <c r="AA119" s="39"/>
      <c r="AB119" s="39"/>
      <c r="AC119" s="39"/>
      <c r="AD119" s="39"/>
      <c r="AE119" s="39"/>
    </row>
    <row r="120" s="2" customFormat="1" ht="10.32" customHeight="1">
      <c r="A120" s="39"/>
      <c r="B120" s="40"/>
      <c r="C120" s="41"/>
      <c r="D120" s="41"/>
      <c r="E120" s="41"/>
      <c r="F120" s="41"/>
      <c r="G120" s="41"/>
      <c r="H120" s="41"/>
      <c r="I120" s="156"/>
      <c r="J120" s="41"/>
      <c r="K120" s="41"/>
      <c r="L120" s="64"/>
      <c r="S120" s="39"/>
      <c r="T120" s="39"/>
      <c r="U120" s="39"/>
      <c r="V120" s="39"/>
      <c r="W120" s="39"/>
      <c r="X120" s="39"/>
      <c r="Y120" s="39"/>
      <c r="Z120" s="39"/>
      <c r="AA120" s="39"/>
      <c r="AB120" s="39"/>
      <c r="AC120" s="39"/>
      <c r="AD120" s="39"/>
      <c r="AE120" s="39"/>
    </row>
    <row r="121" s="11" customFormat="1" ht="29.28" customHeight="1">
      <c r="A121" s="217"/>
      <c r="B121" s="218"/>
      <c r="C121" s="219" t="s">
        <v>239</v>
      </c>
      <c r="D121" s="220" t="s">
        <v>67</v>
      </c>
      <c r="E121" s="220" t="s">
        <v>63</v>
      </c>
      <c r="F121" s="220" t="s">
        <v>64</v>
      </c>
      <c r="G121" s="220" t="s">
        <v>240</v>
      </c>
      <c r="H121" s="220" t="s">
        <v>241</v>
      </c>
      <c r="I121" s="221" t="s">
        <v>242</v>
      </c>
      <c r="J121" s="220" t="s">
        <v>223</v>
      </c>
      <c r="K121" s="222" t="s">
        <v>243</v>
      </c>
      <c r="L121" s="223"/>
      <c r="M121" s="101" t="s">
        <v>1</v>
      </c>
      <c r="N121" s="102" t="s">
        <v>46</v>
      </c>
      <c r="O121" s="102" t="s">
        <v>244</v>
      </c>
      <c r="P121" s="102" t="s">
        <v>245</v>
      </c>
      <c r="Q121" s="102" t="s">
        <v>246</v>
      </c>
      <c r="R121" s="102" t="s">
        <v>247</v>
      </c>
      <c r="S121" s="102" t="s">
        <v>248</v>
      </c>
      <c r="T121" s="103" t="s">
        <v>249</v>
      </c>
      <c r="U121" s="217"/>
      <c r="V121" s="217"/>
      <c r="W121" s="217"/>
      <c r="X121" s="217"/>
      <c r="Y121" s="217"/>
      <c r="Z121" s="217"/>
      <c r="AA121" s="217"/>
      <c r="AB121" s="217"/>
      <c r="AC121" s="217"/>
      <c r="AD121" s="217"/>
      <c r="AE121" s="217"/>
    </row>
    <row r="122" s="2" customFormat="1" ht="22.8" customHeight="1">
      <c r="A122" s="39"/>
      <c r="B122" s="40"/>
      <c r="C122" s="108" t="s">
        <v>250</v>
      </c>
      <c r="D122" s="41"/>
      <c r="E122" s="41"/>
      <c r="F122" s="41"/>
      <c r="G122" s="41"/>
      <c r="H122" s="41"/>
      <c r="I122" s="156"/>
      <c r="J122" s="224">
        <f>BK122</f>
        <v>0</v>
      </c>
      <c r="K122" s="41"/>
      <c r="L122" s="45"/>
      <c r="M122" s="104"/>
      <c r="N122" s="225"/>
      <c r="O122" s="105"/>
      <c r="P122" s="226">
        <f>P123</f>
        <v>0</v>
      </c>
      <c r="Q122" s="105"/>
      <c r="R122" s="226">
        <f>R123</f>
        <v>9.9075104570400008</v>
      </c>
      <c r="S122" s="105"/>
      <c r="T122" s="227">
        <f>T123</f>
        <v>2.52</v>
      </c>
      <c r="U122" s="39"/>
      <c r="V122" s="39"/>
      <c r="W122" s="39"/>
      <c r="X122" s="39"/>
      <c r="Y122" s="39"/>
      <c r="Z122" s="39"/>
      <c r="AA122" s="39"/>
      <c r="AB122" s="39"/>
      <c r="AC122" s="39"/>
      <c r="AD122" s="39"/>
      <c r="AE122" s="39"/>
      <c r="AT122" s="18" t="s">
        <v>81</v>
      </c>
      <c r="AU122" s="18" t="s">
        <v>225</v>
      </c>
      <c r="BK122" s="228">
        <f>BK123</f>
        <v>0</v>
      </c>
    </row>
    <row r="123" s="12" customFormat="1" ht="25.92" customHeight="1">
      <c r="A123" s="12"/>
      <c r="B123" s="229"/>
      <c r="C123" s="230"/>
      <c r="D123" s="231" t="s">
        <v>81</v>
      </c>
      <c r="E123" s="232" t="s">
        <v>251</v>
      </c>
      <c r="F123" s="232" t="s">
        <v>252</v>
      </c>
      <c r="G123" s="230"/>
      <c r="H123" s="230"/>
      <c r="I123" s="233"/>
      <c r="J123" s="234">
        <f>BK123</f>
        <v>0</v>
      </c>
      <c r="K123" s="230"/>
      <c r="L123" s="235"/>
      <c r="M123" s="236"/>
      <c r="N123" s="237"/>
      <c r="O123" s="237"/>
      <c r="P123" s="238">
        <f>P124+P171+P188+P196+P216</f>
        <v>0</v>
      </c>
      <c r="Q123" s="237"/>
      <c r="R123" s="238">
        <f>R124+R171+R188+R196+R216</f>
        <v>9.9075104570400008</v>
      </c>
      <c r="S123" s="237"/>
      <c r="T123" s="239">
        <f>T124+T171+T188+T196+T216</f>
        <v>2.52</v>
      </c>
      <c r="U123" s="12"/>
      <c r="V123" s="12"/>
      <c r="W123" s="12"/>
      <c r="X123" s="12"/>
      <c r="Y123" s="12"/>
      <c r="Z123" s="12"/>
      <c r="AA123" s="12"/>
      <c r="AB123" s="12"/>
      <c r="AC123" s="12"/>
      <c r="AD123" s="12"/>
      <c r="AE123" s="12"/>
      <c r="AR123" s="240" t="s">
        <v>90</v>
      </c>
      <c r="AT123" s="241" t="s">
        <v>81</v>
      </c>
      <c r="AU123" s="241" t="s">
        <v>82</v>
      </c>
      <c r="AY123" s="240" t="s">
        <v>253</v>
      </c>
      <c r="BK123" s="242">
        <f>BK124+BK171+BK188+BK196+BK216</f>
        <v>0</v>
      </c>
    </row>
    <row r="124" s="12" customFormat="1" ht="22.8" customHeight="1">
      <c r="A124" s="12"/>
      <c r="B124" s="229"/>
      <c r="C124" s="230"/>
      <c r="D124" s="231" t="s">
        <v>81</v>
      </c>
      <c r="E124" s="243" t="s">
        <v>90</v>
      </c>
      <c r="F124" s="243" t="s">
        <v>254</v>
      </c>
      <c r="G124" s="230"/>
      <c r="H124" s="230"/>
      <c r="I124" s="233"/>
      <c r="J124" s="244">
        <f>BK124</f>
        <v>0</v>
      </c>
      <c r="K124" s="230"/>
      <c r="L124" s="235"/>
      <c r="M124" s="236"/>
      <c r="N124" s="237"/>
      <c r="O124" s="237"/>
      <c r="P124" s="238">
        <f>SUM(P125:P170)</f>
        <v>0</v>
      </c>
      <c r="Q124" s="237"/>
      <c r="R124" s="238">
        <f>SUM(R125:R170)</f>
        <v>0</v>
      </c>
      <c r="S124" s="237"/>
      <c r="T124" s="239">
        <f>SUM(T125:T170)</f>
        <v>0</v>
      </c>
      <c r="U124" s="12"/>
      <c r="V124" s="12"/>
      <c r="W124" s="12"/>
      <c r="X124" s="12"/>
      <c r="Y124" s="12"/>
      <c r="Z124" s="12"/>
      <c r="AA124" s="12"/>
      <c r="AB124" s="12"/>
      <c r="AC124" s="12"/>
      <c r="AD124" s="12"/>
      <c r="AE124" s="12"/>
      <c r="AR124" s="240" t="s">
        <v>90</v>
      </c>
      <c r="AT124" s="241" t="s">
        <v>81</v>
      </c>
      <c r="AU124" s="241" t="s">
        <v>90</v>
      </c>
      <c r="AY124" s="240" t="s">
        <v>253</v>
      </c>
      <c r="BK124" s="242">
        <f>SUM(BK125:BK170)</f>
        <v>0</v>
      </c>
    </row>
    <row r="125" s="2" customFormat="1" ht="48" customHeight="1">
      <c r="A125" s="39"/>
      <c r="B125" s="40"/>
      <c r="C125" s="245" t="s">
        <v>90</v>
      </c>
      <c r="D125" s="245" t="s">
        <v>255</v>
      </c>
      <c r="E125" s="246" t="s">
        <v>2206</v>
      </c>
      <c r="F125" s="247" t="s">
        <v>2207</v>
      </c>
      <c r="G125" s="248" t="s">
        <v>152</v>
      </c>
      <c r="H125" s="249">
        <v>36.563000000000002</v>
      </c>
      <c r="I125" s="250"/>
      <c r="J125" s="251">
        <f>ROUND(I125*H125,2)</f>
        <v>0</v>
      </c>
      <c r="K125" s="247" t="s">
        <v>258</v>
      </c>
      <c r="L125" s="45"/>
      <c r="M125" s="252" t="s">
        <v>1</v>
      </c>
      <c r="N125" s="253" t="s">
        <v>47</v>
      </c>
      <c r="O125" s="92"/>
      <c r="P125" s="254">
        <f>O125*H125</f>
        <v>0</v>
      </c>
      <c r="Q125" s="254">
        <v>0</v>
      </c>
      <c r="R125" s="254">
        <f>Q125*H125</f>
        <v>0</v>
      </c>
      <c r="S125" s="254">
        <v>0</v>
      </c>
      <c r="T125" s="255">
        <f>S125*H125</f>
        <v>0</v>
      </c>
      <c r="U125" s="39"/>
      <c r="V125" s="39"/>
      <c r="W125" s="39"/>
      <c r="X125" s="39"/>
      <c r="Y125" s="39"/>
      <c r="Z125" s="39"/>
      <c r="AA125" s="39"/>
      <c r="AB125" s="39"/>
      <c r="AC125" s="39"/>
      <c r="AD125" s="39"/>
      <c r="AE125" s="39"/>
      <c r="AR125" s="256" t="s">
        <v>259</v>
      </c>
      <c r="AT125" s="256" t="s">
        <v>255</v>
      </c>
      <c r="AU125" s="256" t="s">
        <v>14</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259</v>
      </c>
      <c r="BM125" s="256" t="s">
        <v>2347</v>
      </c>
    </row>
    <row r="126" s="2" customFormat="1">
      <c r="A126" s="39"/>
      <c r="B126" s="40"/>
      <c r="C126" s="41"/>
      <c r="D126" s="258" t="s">
        <v>261</v>
      </c>
      <c r="E126" s="41"/>
      <c r="F126" s="259" t="s">
        <v>2209</v>
      </c>
      <c r="G126" s="41"/>
      <c r="H126" s="41"/>
      <c r="I126" s="156"/>
      <c r="J126" s="41"/>
      <c r="K126" s="41"/>
      <c r="L126" s="45"/>
      <c r="M126" s="260"/>
      <c r="N126" s="261"/>
      <c r="O126" s="92"/>
      <c r="P126" s="92"/>
      <c r="Q126" s="92"/>
      <c r="R126" s="92"/>
      <c r="S126" s="92"/>
      <c r="T126" s="93"/>
      <c r="U126" s="39"/>
      <c r="V126" s="39"/>
      <c r="W126" s="39"/>
      <c r="X126" s="39"/>
      <c r="Y126" s="39"/>
      <c r="Z126" s="39"/>
      <c r="AA126" s="39"/>
      <c r="AB126" s="39"/>
      <c r="AC126" s="39"/>
      <c r="AD126" s="39"/>
      <c r="AE126" s="39"/>
      <c r="AT126" s="18" t="s">
        <v>261</v>
      </c>
      <c r="AU126" s="18" t="s">
        <v>14</v>
      </c>
    </row>
    <row r="127" s="15" customFormat="1">
      <c r="A127" s="15"/>
      <c r="B127" s="294"/>
      <c r="C127" s="295"/>
      <c r="D127" s="258" t="s">
        <v>266</v>
      </c>
      <c r="E127" s="296" t="s">
        <v>1</v>
      </c>
      <c r="F127" s="297" t="s">
        <v>2348</v>
      </c>
      <c r="G127" s="295"/>
      <c r="H127" s="296" t="s">
        <v>1</v>
      </c>
      <c r="I127" s="298"/>
      <c r="J127" s="295"/>
      <c r="K127" s="295"/>
      <c r="L127" s="299"/>
      <c r="M127" s="300"/>
      <c r="N127" s="301"/>
      <c r="O127" s="301"/>
      <c r="P127" s="301"/>
      <c r="Q127" s="301"/>
      <c r="R127" s="301"/>
      <c r="S127" s="301"/>
      <c r="T127" s="302"/>
      <c r="U127" s="15"/>
      <c r="V127" s="15"/>
      <c r="W127" s="15"/>
      <c r="X127" s="15"/>
      <c r="Y127" s="15"/>
      <c r="Z127" s="15"/>
      <c r="AA127" s="15"/>
      <c r="AB127" s="15"/>
      <c r="AC127" s="15"/>
      <c r="AD127" s="15"/>
      <c r="AE127" s="15"/>
      <c r="AT127" s="303" t="s">
        <v>266</v>
      </c>
      <c r="AU127" s="303" t="s">
        <v>14</v>
      </c>
      <c r="AV127" s="15" t="s">
        <v>90</v>
      </c>
      <c r="AW127" s="15" t="s">
        <v>36</v>
      </c>
      <c r="AX127" s="15" t="s">
        <v>82</v>
      </c>
      <c r="AY127" s="303" t="s">
        <v>253</v>
      </c>
    </row>
    <row r="128" s="13" customFormat="1">
      <c r="A128" s="13"/>
      <c r="B128" s="262"/>
      <c r="C128" s="263"/>
      <c r="D128" s="258" t="s">
        <v>266</v>
      </c>
      <c r="E128" s="264" t="s">
        <v>1</v>
      </c>
      <c r="F128" s="265" t="s">
        <v>2349</v>
      </c>
      <c r="G128" s="263"/>
      <c r="H128" s="266">
        <v>19.687999999999999</v>
      </c>
      <c r="I128" s="267"/>
      <c r="J128" s="263"/>
      <c r="K128" s="263"/>
      <c r="L128" s="268"/>
      <c r="M128" s="269"/>
      <c r="N128" s="270"/>
      <c r="O128" s="270"/>
      <c r="P128" s="270"/>
      <c r="Q128" s="270"/>
      <c r="R128" s="270"/>
      <c r="S128" s="270"/>
      <c r="T128" s="271"/>
      <c r="U128" s="13"/>
      <c r="V128" s="13"/>
      <c r="W128" s="13"/>
      <c r="X128" s="13"/>
      <c r="Y128" s="13"/>
      <c r="Z128" s="13"/>
      <c r="AA128" s="13"/>
      <c r="AB128" s="13"/>
      <c r="AC128" s="13"/>
      <c r="AD128" s="13"/>
      <c r="AE128" s="13"/>
      <c r="AT128" s="272" t="s">
        <v>266</v>
      </c>
      <c r="AU128" s="272" t="s">
        <v>14</v>
      </c>
      <c r="AV128" s="13" t="s">
        <v>14</v>
      </c>
      <c r="AW128" s="13" t="s">
        <v>36</v>
      </c>
      <c r="AX128" s="13" t="s">
        <v>82</v>
      </c>
      <c r="AY128" s="272" t="s">
        <v>253</v>
      </c>
    </row>
    <row r="129" s="15" customFormat="1">
      <c r="A129" s="15"/>
      <c r="B129" s="294"/>
      <c r="C129" s="295"/>
      <c r="D129" s="258" t="s">
        <v>266</v>
      </c>
      <c r="E129" s="296" t="s">
        <v>1</v>
      </c>
      <c r="F129" s="297" t="s">
        <v>2350</v>
      </c>
      <c r="G129" s="295"/>
      <c r="H129" s="296" t="s">
        <v>1</v>
      </c>
      <c r="I129" s="298"/>
      <c r="J129" s="295"/>
      <c r="K129" s="295"/>
      <c r="L129" s="299"/>
      <c r="M129" s="300"/>
      <c r="N129" s="301"/>
      <c r="O129" s="301"/>
      <c r="P129" s="301"/>
      <c r="Q129" s="301"/>
      <c r="R129" s="301"/>
      <c r="S129" s="301"/>
      <c r="T129" s="302"/>
      <c r="U129" s="15"/>
      <c r="V129" s="15"/>
      <c r="W129" s="15"/>
      <c r="X129" s="15"/>
      <c r="Y129" s="15"/>
      <c r="Z129" s="15"/>
      <c r="AA129" s="15"/>
      <c r="AB129" s="15"/>
      <c r="AC129" s="15"/>
      <c r="AD129" s="15"/>
      <c r="AE129" s="15"/>
      <c r="AT129" s="303" t="s">
        <v>266</v>
      </c>
      <c r="AU129" s="303" t="s">
        <v>14</v>
      </c>
      <c r="AV129" s="15" t="s">
        <v>90</v>
      </c>
      <c r="AW129" s="15" t="s">
        <v>36</v>
      </c>
      <c r="AX129" s="15" t="s">
        <v>82</v>
      </c>
      <c r="AY129" s="303" t="s">
        <v>253</v>
      </c>
    </row>
    <row r="130" s="13" customFormat="1">
      <c r="A130" s="13"/>
      <c r="B130" s="262"/>
      <c r="C130" s="263"/>
      <c r="D130" s="258" t="s">
        <v>266</v>
      </c>
      <c r="E130" s="264" t="s">
        <v>1</v>
      </c>
      <c r="F130" s="265" t="s">
        <v>2351</v>
      </c>
      <c r="G130" s="263"/>
      <c r="H130" s="266">
        <v>16.875</v>
      </c>
      <c r="I130" s="267"/>
      <c r="J130" s="263"/>
      <c r="K130" s="263"/>
      <c r="L130" s="268"/>
      <c r="M130" s="269"/>
      <c r="N130" s="270"/>
      <c r="O130" s="270"/>
      <c r="P130" s="270"/>
      <c r="Q130" s="270"/>
      <c r="R130" s="270"/>
      <c r="S130" s="270"/>
      <c r="T130" s="271"/>
      <c r="U130" s="13"/>
      <c r="V130" s="13"/>
      <c r="W130" s="13"/>
      <c r="X130" s="13"/>
      <c r="Y130" s="13"/>
      <c r="Z130" s="13"/>
      <c r="AA130" s="13"/>
      <c r="AB130" s="13"/>
      <c r="AC130" s="13"/>
      <c r="AD130" s="13"/>
      <c r="AE130" s="13"/>
      <c r="AT130" s="272" t="s">
        <v>266</v>
      </c>
      <c r="AU130" s="272" t="s">
        <v>14</v>
      </c>
      <c r="AV130" s="13" t="s">
        <v>14</v>
      </c>
      <c r="AW130" s="13" t="s">
        <v>36</v>
      </c>
      <c r="AX130" s="13" t="s">
        <v>82</v>
      </c>
      <c r="AY130" s="272" t="s">
        <v>253</v>
      </c>
    </row>
    <row r="131" s="14" customFormat="1">
      <c r="A131" s="14"/>
      <c r="B131" s="273"/>
      <c r="C131" s="274"/>
      <c r="D131" s="258" t="s">
        <v>266</v>
      </c>
      <c r="E131" s="275" t="s">
        <v>2339</v>
      </c>
      <c r="F131" s="276" t="s">
        <v>269</v>
      </c>
      <c r="G131" s="274"/>
      <c r="H131" s="277">
        <v>36.563000000000002</v>
      </c>
      <c r="I131" s="278"/>
      <c r="J131" s="274"/>
      <c r="K131" s="274"/>
      <c r="L131" s="279"/>
      <c r="M131" s="280"/>
      <c r="N131" s="281"/>
      <c r="O131" s="281"/>
      <c r="P131" s="281"/>
      <c r="Q131" s="281"/>
      <c r="R131" s="281"/>
      <c r="S131" s="281"/>
      <c r="T131" s="282"/>
      <c r="U131" s="14"/>
      <c r="V131" s="14"/>
      <c r="W131" s="14"/>
      <c r="X131" s="14"/>
      <c r="Y131" s="14"/>
      <c r="Z131" s="14"/>
      <c r="AA131" s="14"/>
      <c r="AB131" s="14"/>
      <c r="AC131" s="14"/>
      <c r="AD131" s="14"/>
      <c r="AE131" s="14"/>
      <c r="AT131" s="283" t="s">
        <v>266</v>
      </c>
      <c r="AU131" s="283" t="s">
        <v>14</v>
      </c>
      <c r="AV131" s="14" t="s">
        <v>259</v>
      </c>
      <c r="AW131" s="14" t="s">
        <v>36</v>
      </c>
      <c r="AX131" s="14" t="s">
        <v>90</v>
      </c>
      <c r="AY131" s="283" t="s">
        <v>253</v>
      </c>
    </row>
    <row r="132" s="2" customFormat="1" ht="48" customHeight="1">
      <c r="A132" s="39"/>
      <c r="B132" s="40"/>
      <c r="C132" s="245" t="s">
        <v>14</v>
      </c>
      <c r="D132" s="245" t="s">
        <v>255</v>
      </c>
      <c r="E132" s="246" t="s">
        <v>2210</v>
      </c>
      <c r="F132" s="247" t="s">
        <v>2211</v>
      </c>
      <c r="G132" s="248" t="s">
        <v>152</v>
      </c>
      <c r="H132" s="249">
        <v>18.282</v>
      </c>
      <c r="I132" s="250"/>
      <c r="J132" s="251">
        <f>ROUND(I132*H132,2)</f>
        <v>0</v>
      </c>
      <c r="K132" s="247" t="s">
        <v>258</v>
      </c>
      <c r="L132" s="45"/>
      <c r="M132" s="252" t="s">
        <v>1</v>
      </c>
      <c r="N132" s="253" t="s">
        <v>47</v>
      </c>
      <c r="O132" s="92"/>
      <c r="P132" s="254">
        <f>O132*H132</f>
        <v>0</v>
      </c>
      <c r="Q132" s="254">
        <v>0</v>
      </c>
      <c r="R132" s="254">
        <f>Q132*H132</f>
        <v>0</v>
      </c>
      <c r="S132" s="254">
        <v>0</v>
      </c>
      <c r="T132" s="255">
        <f>S132*H132</f>
        <v>0</v>
      </c>
      <c r="U132" s="39"/>
      <c r="V132" s="39"/>
      <c r="W132" s="39"/>
      <c r="X132" s="39"/>
      <c r="Y132" s="39"/>
      <c r="Z132" s="39"/>
      <c r="AA132" s="39"/>
      <c r="AB132" s="39"/>
      <c r="AC132" s="39"/>
      <c r="AD132" s="39"/>
      <c r="AE132" s="39"/>
      <c r="AR132" s="256" t="s">
        <v>259</v>
      </c>
      <c r="AT132" s="256" t="s">
        <v>255</v>
      </c>
      <c r="AU132" s="256" t="s">
        <v>14</v>
      </c>
      <c r="AY132" s="18" t="s">
        <v>253</v>
      </c>
      <c r="BE132" s="257">
        <f>IF(N132="základní",J132,0)</f>
        <v>0</v>
      </c>
      <c r="BF132" s="257">
        <f>IF(N132="snížená",J132,0)</f>
        <v>0</v>
      </c>
      <c r="BG132" s="257">
        <f>IF(N132="zákl. přenesená",J132,0)</f>
        <v>0</v>
      </c>
      <c r="BH132" s="257">
        <f>IF(N132="sníž. přenesená",J132,0)</f>
        <v>0</v>
      </c>
      <c r="BI132" s="257">
        <f>IF(N132="nulová",J132,0)</f>
        <v>0</v>
      </c>
      <c r="BJ132" s="18" t="s">
        <v>90</v>
      </c>
      <c r="BK132" s="257">
        <f>ROUND(I132*H132,2)</f>
        <v>0</v>
      </c>
      <c r="BL132" s="18" t="s">
        <v>259</v>
      </c>
      <c r="BM132" s="256" t="s">
        <v>2352</v>
      </c>
    </row>
    <row r="133" s="2" customFormat="1">
      <c r="A133" s="39"/>
      <c r="B133" s="40"/>
      <c r="C133" s="41"/>
      <c r="D133" s="258" t="s">
        <v>261</v>
      </c>
      <c r="E133" s="41"/>
      <c r="F133" s="259" t="s">
        <v>2209</v>
      </c>
      <c r="G133" s="41"/>
      <c r="H133" s="41"/>
      <c r="I133" s="156"/>
      <c r="J133" s="41"/>
      <c r="K133" s="41"/>
      <c r="L133" s="45"/>
      <c r="M133" s="260"/>
      <c r="N133" s="261"/>
      <c r="O133" s="92"/>
      <c r="P133" s="92"/>
      <c r="Q133" s="92"/>
      <c r="R133" s="92"/>
      <c r="S133" s="92"/>
      <c r="T133" s="93"/>
      <c r="U133" s="39"/>
      <c r="V133" s="39"/>
      <c r="W133" s="39"/>
      <c r="X133" s="39"/>
      <c r="Y133" s="39"/>
      <c r="Z133" s="39"/>
      <c r="AA133" s="39"/>
      <c r="AB133" s="39"/>
      <c r="AC133" s="39"/>
      <c r="AD133" s="39"/>
      <c r="AE133" s="39"/>
      <c r="AT133" s="18" t="s">
        <v>261</v>
      </c>
      <c r="AU133" s="18" t="s">
        <v>14</v>
      </c>
    </row>
    <row r="134" s="13" customFormat="1">
      <c r="A134" s="13"/>
      <c r="B134" s="262"/>
      <c r="C134" s="263"/>
      <c r="D134" s="258" t="s">
        <v>266</v>
      </c>
      <c r="E134" s="264" t="s">
        <v>1</v>
      </c>
      <c r="F134" s="265" t="s">
        <v>2353</v>
      </c>
      <c r="G134" s="263"/>
      <c r="H134" s="266">
        <v>18.282</v>
      </c>
      <c r="I134" s="267"/>
      <c r="J134" s="263"/>
      <c r="K134" s="263"/>
      <c r="L134" s="268"/>
      <c r="M134" s="269"/>
      <c r="N134" s="270"/>
      <c r="O134" s="270"/>
      <c r="P134" s="270"/>
      <c r="Q134" s="270"/>
      <c r="R134" s="270"/>
      <c r="S134" s="270"/>
      <c r="T134" s="271"/>
      <c r="U134" s="13"/>
      <c r="V134" s="13"/>
      <c r="W134" s="13"/>
      <c r="X134" s="13"/>
      <c r="Y134" s="13"/>
      <c r="Z134" s="13"/>
      <c r="AA134" s="13"/>
      <c r="AB134" s="13"/>
      <c r="AC134" s="13"/>
      <c r="AD134" s="13"/>
      <c r="AE134" s="13"/>
      <c r="AT134" s="272" t="s">
        <v>266</v>
      </c>
      <c r="AU134" s="272" t="s">
        <v>14</v>
      </c>
      <c r="AV134" s="13" t="s">
        <v>14</v>
      </c>
      <c r="AW134" s="13" t="s">
        <v>36</v>
      </c>
      <c r="AX134" s="13" t="s">
        <v>82</v>
      </c>
      <c r="AY134" s="272" t="s">
        <v>253</v>
      </c>
    </row>
    <row r="135" s="14" customFormat="1">
      <c r="A135" s="14"/>
      <c r="B135" s="273"/>
      <c r="C135" s="274"/>
      <c r="D135" s="258" t="s">
        <v>266</v>
      </c>
      <c r="E135" s="275" t="s">
        <v>1</v>
      </c>
      <c r="F135" s="276" t="s">
        <v>269</v>
      </c>
      <c r="G135" s="274"/>
      <c r="H135" s="277">
        <v>18.282</v>
      </c>
      <c r="I135" s="278"/>
      <c r="J135" s="274"/>
      <c r="K135" s="274"/>
      <c r="L135" s="279"/>
      <c r="M135" s="280"/>
      <c r="N135" s="281"/>
      <c r="O135" s="281"/>
      <c r="P135" s="281"/>
      <c r="Q135" s="281"/>
      <c r="R135" s="281"/>
      <c r="S135" s="281"/>
      <c r="T135" s="282"/>
      <c r="U135" s="14"/>
      <c r="V135" s="14"/>
      <c r="W135" s="14"/>
      <c r="X135" s="14"/>
      <c r="Y135" s="14"/>
      <c r="Z135" s="14"/>
      <c r="AA135" s="14"/>
      <c r="AB135" s="14"/>
      <c r="AC135" s="14"/>
      <c r="AD135" s="14"/>
      <c r="AE135" s="14"/>
      <c r="AT135" s="283" t="s">
        <v>266</v>
      </c>
      <c r="AU135" s="283" t="s">
        <v>14</v>
      </c>
      <c r="AV135" s="14" t="s">
        <v>259</v>
      </c>
      <c r="AW135" s="14" t="s">
        <v>36</v>
      </c>
      <c r="AX135" s="14" t="s">
        <v>90</v>
      </c>
      <c r="AY135" s="283" t="s">
        <v>253</v>
      </c>
    </row>
    <row r="136" s="2" customFormat="1" ht="48" customHeight="1">
      <c r="A136" s="39"/>
      <c r="B136" s="40"/>
      <c r="C136" s="245" t="s">
        <v>270</v>
      </c>
      <c r="D136" s="245" t="s">
        <v>255</v>
      </c>
      <c r="E136" s="246" t="s">
        <v>399</v>
      </c>
      <c r="F136" s="247" t="s">
        <v>400</v>
      </c>
      <c r="G136" s="248" t="s">
        <v>152</v>
      </c>
      <c r="H136" s="249">
        <v>43.875999999999998</v>
      </c>
      <c r="I136" s="250"/>
      <c r="J136" s="251">
        <f>ROUND(I136*H136,2)</f>
        <v>0</v>
      </c>
      <c r="K136" s="247" t="s">
        <v>258</v>
      </c>
      <c r="L136" s="45"/>
      <c r="M136" s="252" t="s">
        <v>1</v>
      </c>
      <c r="N136" s="253" t="s">
        <v>47</v>
      </c>
      <c r="O136" s="92"/>
      <c r="P136" s="254">
        <f>O136*H136</f>
        <v>0</v>
      </c>
      <c r="Q136" s="254">
        <v>0</v>
      </c>
      <c r="R136" s="254">
        <f>Q136*H136</f>
        <v>0</v>
      </c>
      <c r="S136" s="254">
        <v>0</v>
      </c>
      <c r="T136" s="255">
        <f>S136*H136</f>
        <v>0</v>
      </c>
      <c r="U136" s="39"/>
      <c r="V136" s="39"/>
      <c r="W136" s="39"/>
      <c r="X136" s="39"/>
      <c r="Y136" s="39"/>
      <c r="Z136" s="39"/>
      <c r="AA136" s="39"/>
      <c r="AB136" s="39"/>
      <c r="AC136" s="39"/>
      <c r="AD136" s="39"/>
      <c r="AE136" s="39"/>
      <c r="AR136" s="256" t="s">
        <v>259</v>
      </c>
      <c r="AT136" s="256" t="s">
        <v>255</v>
      </c>
      <c r="AU136" s="256" t="s">
        <v>14</v>
      </c>
      <c r="AY136" s="18" t="s">
        <v>253</v>
      </c>
      <c r="BE136" s="257">
        <f>IF(N136="základní",J136,0)</f>
        <v>0</v>
      </c>
      <c r="BF136" s="257">
        <f>IF(N136="snížená",J136,0)</f>
        <v>0</v>
      </c>
      <c r="BG136" s="257">
        <f>IF(N136="zákl. přenesená",J136,0)</f>
        <v>0</v>
      </c>
      <c r="BH136" s="257">
        <f>IF(N136="sníž. přenesená",J136,0)</f>
        <v>0</v>
      </c>
      <c r="BI136" s="257">
        <f>IF(N136="nulová",J136,0)</f>
        <v>0</v>
      </c>
      <c r="BJ136" s="18" t="s">
        <v>90</v>
      </c>
      <c r="BK136" s="257">
        <f>ROUND(I136*H136,2)</f>
        <v>0</v>
      </c>
      <c r="BL136" s="18" t="s">
        <v>259</v>
      </c>
      <c r="BM136" s="256" t="s">
        <v>2354</v>
      </c>
    </row>
    <row r="137" s="2" customFormat="1">
      <c r="A137" s="39"/>
      <c r="B137" s="40"/>
      <c r="C137" s="41"/>
      <c r="D137" s="258" t="s">
        <v>261</v>
      </c>
      <c r="E137" s="41"/>
      <c r="F137" s="259" t="s">
        <v>402</v>
      </c>
      <c r="G137" s="41"/>
      <c r="H137" s="41"/>
      <c r="I137" s="156"/>
      <c r="J137" s="41"/>
      <c r="K137" s="41"/>
      <c r="L137" s="45"/>
      <c r="M137" s="260"/>
      <c r="N137" s="261"/>
      <c r="O137" s="92"/>
      <c r="P137" s="92"/>
      <c r="Q137" s="92"/>
      <c r="R137" s="92"/>
      <c r="S137" s="92"/>
      <c r="T137" s="93"/>
      <c r="U137" s="39"/>
      <c r="V137" s="39"/>
      <c r="W137" s="39"/>
      <c r="X137" s="39"/>
      <c r="Y137" s="39"/>
      <c r="Z137" s="39"/>
      <c r="AA137" s="39"/>
      <c r="AB137" s="39"/>
      <c r="AC137" s="39"/>
      <c r="AD137" s="39"/>
      <c r="AE137" s="39"/>
      <c r="AT137" s="18" t="s">
        <v>261</v>
      </c>
      <c r="AU137" s="18" t="s">
        <v>14</v>
      </c>
    </row>
    <row r="138" s="13" customFormat="1">
      <c r="A138" s="13"/>
      <c r="B138" s="262"/>
      <c r="C138" s="263"/>
      <c r="D138" s="258" t="s">
        <v>266</v>
      </c>
      <c r="E138" s="264" t="s">
        <v>1</v>
      </c>
      <c r="F138" s="265" t="s">
        <v>403</v>
      </c>
      <c r="G138" s="263"/>
      <c r="H138" s="266">
        <v>43.875999999999998</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266</v>
      </c>
      <c r="AU138" s="272" t="s">
        <v>14</v>
      </c>
      <c r="AV138" s="13" t="s">
        <v>14</v>
      </c>
      <c r="AW138" s="13" t="s">
        <v>36</v>
      </c>
      <c r="AX138" s="13" t="s">
        <v>82</v>
      </c>
      <c r="AY138" s="272" t="s">
        <v>253</v>
      </c>
    </row>
    <row r="139" s="14" customFormat="1">
      <c r="A139" s="14"/>
      <c r="B139" s="273"/>
      <c r="C139" s="274"/>
      <c r="D139" s="258" t="s">
        <v>266</v>
      </c>
      <c r="E139" s="275" t="s">
        <v>1</v>
      </c>
      <c r="F139" s="276" t="s">
        <v>269</v>
      </c>
      <c r="G139" s="274"/>
      <c r="H139" s="277">
        <v>43.875999999999998</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266</v>
      </c>
      <c r="AU139" s="283" t="s">
        <v>14</v>
      </c>
      <c r="AV139" s="14" t="s">
        <v>259</v>
      </c>
      <c r="AW139" s="14" t="s">
        <v>36</v>
      </c>
      <c r="AX139" s="14" t="s">
        <v>90</v>
      </c>
      <c r="AY139" s="283" t="s">
        <v>253</v>
      </c>
    </row>
    <row r="140" s="2" customFormat="1" ht="60" customHeight="1">
      <c r="A140" s="39"/>
      <c r="B140" s="40"/>
      <c r="C140" s="245" t="s">
        <v>259</v>
      </c>
      <c r="D140" s="245" t="s">
        <v>255</v>
      </c>
      <c r="E140" s="246" t="s">
        <v>405</v>
      </c>
      <c r="F140" s="247" t="s">
        <v>406</v>
      </c>
      <c r="G140" s="248" t="s">
        <v>152</v>
      </c>
      <c r="H140" s="249">
        <v>43.875999999999998</v>
      </c>
      <c r="I140" s="250"/>
      <c r="J140" s="251">
        <f>ROUND(I140*H140,2)</f>
        <v>0</v>
      </c>
      <c r="K140" s="247" t="s">
        <v>258</v>
      </c>
      <c r="L140" s="45"/>
      <c r="M140" s="252" t="s">
        <v>1</v>
      </c>
      <c r="N140" s="253" t="s">
        <v>47</v>
      </c>
      <c r="O140" s="92"/>
      <c r="P140" s="254">
        <f>O140*H140</f>
        <v>0</v>
      </c>
      <c r="Q140" s="254">
        <v>0</v>
      </c>
      <c r="R140" s="254">
        <f>Q140*H140</f>
        <v>0</v>
      </c>
      <c r="S140" s="254">
        <v>0</v>
      </c>
      <c r="T140" s="255">
        <f>S140*H140</f>
        <v>0</v>
      </c>
      <c r="U140" s="39"/>
      <c r="V140" s="39"/>
      <c r="W140" s="39"/>
      <c r="X140" s="39"/>
      <c r="Y140" s="39"/>
      <c r="Z140" s="39"/>
      <c r="AA140" s="39"/>
      <c r="AB140" s="39"/>
      <c r="AC140" s="39"/>
      <c r="AD140" s="39"/>
      <c r="AE140" s="39"/>
      <c r="AR140" s="256" t="s">
        <v>259</v>
      </c>
      <c r="AT140" s="256" t="s">
        <v>255</v>
      </c>
      <c r="AU140" s="256" t="s">
        <v>14</v>
      </c>
      <c r="AY140" s="18" t="s">
        <v>253</v>
      </c>
      <c r="BE140" s="257">
        <f>IF(N140="základní",J140,0)</f>
        <v>0</v>
      </c>
      <c r="BF140" s="257">
        <f>IF(N140="snížená",J140,0)</f>
        <v>0</v>
      </c>
      <c r="BG140" s="257">
        <f>IF(N140="zákl. přenesená",J140,0)</f>
        <v>0</v>
      </c>
      <c r="BH140" s="257">
        <f>IF(N140="sníž. přenesená",J140,0)</f>
        <v>0</v>
      </c>
      <c r="BI140" s="257">
        <f>IF(N140="nulová",J140,0)</f>
        <v>0</v>
      </c>
      <c r="BJ140" s="18" t="s">
        <v>90</v>
      </c>
      <c r="BK140" s="257">
        <f>ROUND(I140*H140,2)</f>
        <v>0</v>
      </c>
      <c r="BL140" s="18" t="s">
        <v>259</v>
      </c>
      <c r="BM140" s="256" t="s">
        <v>2355</v>
      </c>
    </row>
    <row r="141" s="2" customFormat="1">
      <c r="A141" s="39"/>
      <c r="B141" s="40"/>
      <c r="C141" s="41"/>
      <c r="D141" s="258" t="s">
        <v>261</v>
      </c>
      <c r="E141" s="41"/>
      <c r="F141" s="259" t="s">
        <v>402</v>
      </c>
      <c r="G141" s="41"/>
      <c r="H141" s="41"/>
      <c r="I141" s="156"/>
      <c r="J141" s="41"/>
      <c r="K141" s="41"/>
      <c r="L141" s="45"/>
      <c r="M141" s="260"/>
      <c r="N141" s="261"/>
      <c r="O141" s="92"/>
      <c r="P141" s="92"/>
      <c r="Q141" s="92"/>
      <c r="R141" s="92"/>
      <c r="S141" s="92"/>
      <c r="T141" s="93"/>
      <c r="U141" s="39"/>
      <c r="V141" s="39"/>
      <c r="W141" s="39"/>
      <c r="X141" s="39"/>
      <c r="Y141" s="39"/>
      <c r="Z141" s="39"/>
      <c r="AA141" s="39"/>
      <c r="AB141" s="39"/>
      <c r="AC141" s="39"/>
      <c r="AD141" s="39"/>
      <c r="AE141" s="39"/>
      <c r="AT141" s="18" t="s">
        <v>261</v>
      </c>
      <c r="AU141" s="18" t="s">
        <v>14</v>
      </c>
    </row>
    <row r="142" s="13" customFormat="1">
      <c r="A142" s="13"/>
      <c r="B142" s="262"/>
      <c r="C142" s="263"/>
      <c r="D142" s="258" t="s">
        <v>266</v>
      </c>
      <c r="E142" s="264" t="s">
        <v>1</v>
      </c>
      <c r="F142" s="265" t="s">
        <v>2356</v>
      </c>
      <c r="G142" s="263"/>
      <c r="H142" s="266">
        <v>43.875999999999998</v>
      </c>
      <c r="I142" s="267"/>
      <c r="J142" s="263"/>
      <c r="K142" s="263"/>
      <c r="L142" s="268"/>
      <c r="M142" s="269"/>
      <c r="N142" s="270"/>
      <c r="O142" s="270"/>
      <c r="P142" s="270"/>
      <c r="Q142" s="270"/>
      <c r="R142" s="270"/>
      <c r="S142" s="270"/>
      <c r="T142" s="271"/>
      <c r="U142" s="13"/>
      <c r="V142" s="13"/>
      <c r="W142" s="13"/>
      <c r="X142" s="13"/>
      <c r="Y142" s="13"/>
      <c r="Z142" s="13"/>
      <c r="AA142" s="13"/>
      <c r="AB142" s="13"/>
      <c r="AC142" s="13"/>
      <c r="AD142" s="13"/>
      <c r="AE142" s="13"/>
      <c r="AT142" s="272" t="s">
        <v>266</v>
      </c>
      <c r="AU142" s="272" t="s">
        <v>14</v>
      </c>
      <c r="AV142" s="13" t="s">
        <v>14</v>
      </c>
      <c r="AW142" s="13" t="s">
        <v>36</v>
      </c>
      <c r="AX142" s="13" t="s">
        <v>82</v>
      </c>
      <c r="AY142" s="272" t="s">
        <v>253</v>
      </c>
    </row>
    <row r="143" s="14" customFormat="1">
      <c r="A143" s="14"/>
      <c r="B143" s="273"/>
      <c r="C143" s="274"/>
      <c r="D143" s="258" t="s">
        <v>266</v>
      </c>
      <c r="E143" s="275" t="s">
        <v>180</v>
      </c>
      <c r="F143" s="276" t="s">
        <v>269</v>
      </c>
      <c r="G143" s="274"/>
      <c r="H143" s="277">
        <v>43.875999999999998</v>
      </c>
      <c r="I143" s="278"/>
      <c r="J143" s="274"/>
      <c r="K143" s="274"/>
      <c r="L143" s="279"/>
      <c r="M143" s="280"/>
      <c r="N143" s="281"/>
      <c r="O143" s="281"/>
      <c r="P143" s="281"/>
      <c r="Q143" s="281"/>
      <c r="R143" s="281"/>
      <c r="S143" s="281"/>
      <c r="T143" s="282"/>
      <c r="U143" s="14"/>
      <c r="V143" s="14"/>
      <c r="W143" s="14"/>
      <c r="X143" s="14"/>
      <c r="Y143" s="14"/>
      <c r="Z143" s="14"/>
      <c r="AA143" s="14"/>
      <c r="AB143" s="14"/>
      <c r="AC143" s="14"/>
      <c r="AD143" s="14"/>
      <c r="AE143" s="14"/>
      <c r="AT143" s="283" t="s">
        <v>266</v>
      </c>
      <c r="AU143" s="283" t="s">
        <v>14</v>
      </c>
      <c r="AV143" s="14" t="s">
        <v>259</v>
      </c>
      <c r="AW143" s="14" t="s">
        <v>36</v>
      </c>
      <c r="AX143" s="14" t="s">
        <v>90</v>
      </c>
      <c r="AY143" s="283" t="s">
        <v>253</v>
      </c>
    </row>
    <row r="144" s="2" customFormat="1" ht="60" customHeight="1">
      <c r="A144" s="39"/>
      <c r="B144" s="40"/>
      <c r="C144" s="245" t="s">
        <v>281</v>
      </c>
      <c r="D144" s="245" t="s">
        <v>255</v>
      </c>
      <c r="E144" s="246" t="s">
        <v>410</v>
      </c>
      <c r="F144" s="247" t="s">
        <v>411</v>
      </c>
      <c r="G144" s="248" t="s">
        <v>152</v>
      </c>
      <c r="H144" s="249">
        <v>1053.0239999999999</v>
      </c>
      <c r="I144" s="250"/>
      <c r="J144" s="251">
        <f>ROUND(I144*H144,2)</f>
        <v>0</v>
      </c>
      <c r="K144" s="247" t="s">
        <v>258</v>
      </c>
      <c r="L144" s="45"/>
      <c r="M144" s="252" t="s">
        <v>1</v>
      </c>
      <c r="N144" s="253" t="s">
        <v>47</v>
      </c>
      <c r="O144" s="92"/>
      <c r="P144" s="254">
        <f>O144*H144</f>
        <v>0</v>
      </c>
      <c r="Q144" s="254">
        <v>0</v>
      </c>
      <c r="R144" s="254">
        <f>Q144*H144</f>
        <v>0</v>
      </c>
      <c r="S144" s="254">
        <v>0</v>
      </c>
      <c r="T144" s="255">
        <f>S144*H144</f>
        <v>0</v>
      </c>
      <c r="U144" s="39"/>
      <c r="V144" s="39"/>
      <c r="W144" s="39"/>
      <c r="X144" s="39"/>
      <c r="Y144" s="39"/>
      <c r="Z144" s="39"/>
      <c r="AA144" s="39"/>
      <c r="AB144" s="39"/>
      <c r="AC144" s="39"/>
      <c r="AD144" s="39"/>
      <c r="AE144" s="39"/>
      <c r="AR144" s="256" t="s">
        <v>259</v>
      </c>
      <c r="AT144" s="256" t="s">
        <v>255</v>
      </c>
      <c r="AU144" s="256" t="s">
        <v>14</v>
      </c>
      <c r="AY144" s="18" t="s">
        <v>253</v>
      </c>
      <c r="BE144" s="257">
        <f>IF(N144="základní",J144,0)</f>
        <v>0</v>
      </c>
      <c r="BF144" s="257">
        <f>IF(N144="snížená",J144,0)</f>
        <v>0</v>
      </c>
      <c r="BG144" s="257">
        <f>IF(N144="zákl. přenesená",J144,0)</f>
        <v>0</v>
      </c>
      <c r="BH144" s="257">
        <f>IF(N144="sníž. přenesená",J144,0)</f>
        <v>0</v>
      </c>
      <c r="BI144" s="257">
        <f>IF(N144="nulová",J144,0)</f>
        <v>0</v>
      </c>
      <c r="BJ144" s="18" t="s">
        <v>90</v>
      </c>
      <c r="BK144" s="257">
        <f>ROUND(I144*H144,2)</f>
        <v>0</v>
      </c>
      <c r="BL144" s="18" t="s">
        <v>259</v>
      </c>
      <c r="BM144" s="256" t="s">
        <v>2357</v>
      </c>
    </row>
    <row r="145" s="2" customFormat="1">
      <c r="A145" s="39"/>
      <c r="B145" s="40"/>
      <c r="C145" s="41"/>
      <c r="D145" s="258" t="s">
        <v>261</v>
      </c>
      <c r="E145" s="41"/>
      <c r="F145" s="259" t="s">
        <v>402</v>
      </c>
      <c r="G145" s="41"/>
      <c r="H145" s="41"/>
      <c r="I145" s="156"/>
      <c r="J145" s="41"/>
      <c r="K145" s="41"/>
      <c r="L145" s="45"/>
      <c r="M145" s="260"/>
      <c r="N145" s="261"/>
      <c r="O145" s="92"/>
      <c r="P145" s="92"/>
      <c r="Q145" s="92"/>
      <c r="R145" s="92"/>
      <c r="S145" s="92"/>
      <c r="T145" s="93"/>
      <c r="U145" s="39"/>
      <c r="V145" s="39"/>
      <c r="W145" s="39"/>
      <c r="X145" s="39"/>
      <c r="Y145" s="39"/>
      <c r="Z145" s="39"/>
      <c r="AA145" s="39"/>
      <c r="AB145" s="39"/>
      <c r="AC145" s="39"/>
      <c r="AD145" s="39"/>
      <c r="AE145" s="39"/>
      <c r="AT145" s="18" t="s">
        <v>261</v>
      </c>
      <c r="AU145" s="18" t="s">
        <v>14</v>
      </c>
    </row>
    <row r="146" s="13" customFormat="1">
      <c r="A146" s="13"/>
      <c r="B146" s="262"/>
      <c r="C146" s="263"/>
      <c r="D146" s="258" t="s">
        <v>266</v>
      </c>
      <c r="E146" s="264" t="s">
        <v>1</v>
      </c>
      <c r="F146" s="265" t="s">
        <v>2358</v>
      </c>
      <c r="G146" s="263"/>
      <c r="H146" s="266">
        <v>1053.0239999999999</v>
      </c>
      <c r="I146" s="267"/>
      <c r="J146" s="263"/>
      <c r="K146" s="263"/>
      <c r="L146" s="268"/>
      <c r="M146" s="269"/>
      <c r="N146" s="270"/>
      <c r="O146" s="270"/>
      <c r="P146" s="270"/>
      <c r="Q146" s="270"/>
      <c r="R146" s="270"/>
      <c r="S146" s="270"/>
      <c r="T146" s="271"/>
      <c r="U146" s="13"/>
      <c r="V146" s="13"/>
      <c r="W146" s="13"/>
      <c r="X146" s="13"/>
      <c r="Y146" s="13"/>
      <c r="Z146" s="13"/>
      <c r="AA146" s="13"/>
      <c r="AB146" s="13"/>
      <c r="AC146" s="13"/>
      <c r="AD146" s="13"/>
      <c r="AE146" s="13"/>
      <c r="AT146" s="272" t="s">
        <v>266</v>
      </c>
      <c r="AU146" s="272" t="s">
        <v>14</v>
      </c>
      <c r="AV146" s="13" t="s">
        <v>14</v>
      </c>
      <c r="AW146" s="13" t="s">
        <v>36</v>
      </c>
      <c r="AX146" s="13" t="s">
        <v>82</v>
      </c>
      <c r="AY146" s="272" t="s">
        <v>253</v>
      </c>
    </row>
    <row r="147" s="14" customFormat="1">
      <c r="A147" s="14"/>
      <c r="B147" s="273"/>
      <c r="C147" s="274"/>
      <c r="D147" s="258" t="s">
        <v>266</v>
      </c>
      <c r="E147" s="275" t="s">
        <v>1</v>
      </c>
      <c r="F147" s="276" t="s">
        <v>269</v>
      </c>
      <c r="G147" s="274"/>
      <c r="H147" s="277">
        <v>1053.0239999999999</v>
      </c>
      <c r="I147" s="278"/>
      <c r="J147" s="274"/>
      <c r="K147" s="274"/>
      <c r="L147" s="279"/>
      <c r="M147" s="280"/>
      <c r="N147" s="281"/>
      <c r="O147" s="281"/>
      <c r="P147" s="281"/>
      <c r="Q147" s="281"/>
      <c r="R147" s="281"/>
      <c r="S147" s="281"/>
      <c r="T147" s="282"/>
      <c r="U147" s="14"/>
      <c r="V147" s="14"/>
      <c r="W147" s="14"/>
      <c r="X147" s="14"/>
      <c r="Y147" s="14"/>
      <c r="Z147" s="14"/>
      <c r="AA147" s="14"/>
      <c r="AB147" s="14"/>
      <c r="AC147" s="14"/>
      <c r="AD147" s="14"/>
      <c r="AE147" s="14"/>
      <c r="AT147" s="283" t="s">
        <v>266</v>
      </c>
      <c r="AU147" s="283" t="s">
        <v>14</v>
      </c>
      <c r="AV147" s="14" t="s">
        <v>259</v>
      </c>
      <c r="AW147" s="14" t="s">
        <v>36</v>
      </c>
      <c r="AX147" s="14" t="s">
        <v>90</v>
      </c>
      <c r="AY147" s="283" t="s">
        <v>253</v>
      </c>
    </row>
    <row r="148" s="2" customFormat="1" ht="16.5" customHeight="1">
      <c r="A148" s="39"/>
      <c r="B148" s="40"/>
      <c r="C148" s="245" t="s">
        <v>285</v>
      </c>
      <c r="D148" s="245" t="s">
        <v>255</v>
      </c>
      <c r="E148" s="246" t="s">
        <v>421</v>
      </c>
      <c r="F148" s="247" t="s">
        <v>422</v>
      </c>
      <c r="G148" s="248" t="s">
        <v>152</v>
      </c>
      <c r="H148" s="249">
        <v>43.875999999999998</v>
      </c>
      <c r="I148" s="250"/>
      <c r="J148" s="251">
        <f>ROUND(I148*H148,2)</f>
        <v>0</v>
      </c>
      <c r="K148" s="247" t="s">
        <v>258</v>
      </c>
      <c r="L148" s="45"/>
      <c r="M148" s="252" t="s">
        <v>1</v>
      </c>
      <c r="N148" s="253" t="s">
        <v>47</v>
      </c>
      <c r="O148" s="92"/>
      <c r="P148" s="254">
        <f>O148*H148</f>
        <v>0</v>
      </c>
      <c r="Q148" s="254">
        <v>0</v>
      </c>
      <c r="R148" s="254">
        <f>Q148*H148</f>
        <v>0</v>
      </c>
      <c r="S148" s="254">
        <v>0</v>
      </c>
      <c r="T148" s="255">
        <f>S148*H148</f>
        <v>0</v>
      </c>
      <c r="U148" s="39"/>
      <c r="V148" s="39"/>
      <c r="W148" s="39"/>
      <c r="X148" s="39"/>
      <c r="Y148" s="39"/>
      <c r="Z148" s="39"/>
      <c r="AA148" s="39"/>
      <c r="AB148" s="39"/>
      <c r="AC148" s="39"/>
      <c r="AD148" s="39"/>
      <c r="AE148" s="39"/>
      <c r="AR148" s="256" t="s">
        <v>259</v>
      </c>
      <c r="AT148" s="256" t="s">
        <v>255</v>
      </c>
      <c r="AU148" s="256" t="s">
        <v>14</v>
      </c>
      <c r="AY148" s="18" t="s">
        <v>253</v>
      </c>
      <c r="BE148" s="257">
        <f>IF(N148="základní",J148,0)</f>
        <v>0</v>
      </c>
      <c r="BF148" s="257">
        <f>IF(N148="snížená",J148,0)</f>
        <v>0</v>
      </c>
      <c r="BG148" s="257">
        <f>IF(N148="zákl. přenesená",J148,0)</f>
        <v>0</v>
      </c>
      <c r="BH148" s="257">
        <f>IF(N148="sníž. přenesená",J148,0)</f>
        <v>0</v>
      </c>
      <c r="BI148" s="257">
        <f>IF(N148="nulová",J148,0)</f>
        <v>0</v>
      </c>
      <c r="BJ148" s="18" t="s">
        <v>90</v>
      </c>
      <c r="BK148" s="257">
        <f>ROUND(I148*H148,2)</f>
        <v>0</v>
      </c>
      <c r="BL148" s="18" t="s">
        <v>259</v>
      </c>
      <c r="BM148" s="256" t="s">
        <v>2359</v>
      </c>
    </row>
    <row r="149" s="2" customFormat="1">
      <c r="A149" s="39"/>
      <c r="B149" s="40"/>
      <c r="C149" s="41"/>
      <c r="D149" s="258" t="s">
        <v>261</v>
      </c>
      <c r="E149" s="41"/>
      <c r="F149" s="259" t="s">
        <v>424</v>
      </c>
      <c r="G149" s="41"/>
      <c r="H149" s="41"/>
      <c r="I149" s="156"/>
      <c r="J149" s="41"/>
      <c r="K149" s="41"/>
      <c r="L149" s="45"/>
      <c r="M149" s="260"/>
      <c r="N149" s="261"/>
      <c r="O149" s="92"/>
      <c r="P149" s="92"/>
      <c r="Q149" s="92"/>
      <c r="R149" s="92"/>
      <c r="S149" s="92"/>
      <c r="T149" s="93"/>
      <c r="U149" s="39"/>
      <c r="V149" s="39"/>
      <c r="W149" s="39"/>
      <c r="X149" s="39"/>
      <c r="Y149" s="39"/>
      <c r="Z149" s="39"/>
      <c r="AA149" s="39"/>
      <c r="AB149" s="39"/>
      <c r="AC149" s="39"/>
      <c r="AD149" s="39"/>
      <c r="AE149" s="39"/>
      <c r="AT149" s="18" t="s">
        <v>261</v>
      </c>
      <c r="AU149" s="18" t="s">
        <v>14</v>
      </c>
    </row>
    <row r="150" s="13" customFormat="1">
      <c r="A150" s="13"/>
      <c r="B150" s="262"/>
      <c r="C150" s="263"/>
      <c r="D150" s="258" t="s">
        <v>266</v>
      </c>
      <c r="E150" s="264" t="s">
        <v>1</v>
      </c>
      <c r="F150" s="265" t="s">
        <v>180</v>
      </c>
      <c r="G150" s="263"/>
      <c r="H150" s="266">
        <v>43.875999999999998</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266</v>
      </c>
      <c r="AU150" s="272" t="s">
        <v>14</v>
      </c>
      <c r="AV150" s="13" t="s">
        <v>14</v>
      </c>
      <c r="AW150" s="13" t="s">
        <v>36</v>
      </c>
      <c r="AX150" s="13" t="s">
        <v>82</v>
      </c>
      <c r="AY150" s="272" t="s">
        <v>253</v>
      </c>
    </row>
    <row r="151" s="14" customFormat="1">
      <c r="A151" s="14"/>
      <c r="B151" s="273"/>
      <c r="C151" s="274"/>
      <c r="D151" s="258" t="s">
        <v>266</v>
      </c>
      <c r="E151" s="275" t="s">
        <v>1</v>
      </c>
      <c r="F151" s="276" t="s">
        <v>269</v>
      </c>
      <c r="G151" s="274"/>
      <c r="H151" s="277">
        <v>43.875999999999998</v>
      </c>
      <c r="I151" s="278"/>
      <c r="J151" s="274"/>
      <c r="K151" s="274"/>
      <c r="L151" s="279"/>
      <c r="M151" s="280"/>
      <c r="N151" s="281"/>
      <c r="O151" s="281"/>
      <c r="P151" s="281"/>
      <c r="Q151" s="281"/>
      <c r="R151" s="281"/>
      <c r="S151" s="281"/>
      <c r="T151" s="282"/>
      <c r="U151" s="14"/>
      <c r="V151" s="14"/>
      <c r="W151" s="14"/>
      <c r="X151" s="14"/>
      <c r="Y151" s="14"/>
      <c r="Z151" s="14"/>
      <c r="AA151" s="14"/>
      <c r="AB151" s="14"/>
      <c r="AC151" s="14"/>
      <c r="AD151" s="14"/>
      <c r="AE151" s="14"/>
      <c r="AT151" s="283" t="s">
        <v>266</v>
      </c>
      <c r="AU151" s="283" t="s">
        <v>14</v>
      </c>
      <c r="AV151" s="14" t="s">
        <v>259</v>
      </c>
      <c r="AW151" s="14" t="s">
        <v>36</v>
      </c>
      <c r="AX151" s="14" t="s">
        <v>90</v>
      </c>
      <c r="AY151" s="283" t="s">
        <v>253</v>
      </c>
    </row>
    <row r="152" s="2" customFormat="1" ht="36" customHeight="1">
      <c r="A152" s="39"/>
      <c r="B152" s="40"/>
      <c r="C152" s="245" t="s">
        <v>289</v>
      </c>
      <c r="D152" s="245" t="s">
        <v>255</v>
      </c>
      <c r="E152" s="246" t="s">
        <v>428</v>
      </c>
      <c r="F152" s="247" t="s">
        <v>429</v>
      </c>
      <c r="G152" s="248" t="s">
        <v>185</v>
      </c>
      <c r="H152" s="249">
        <v>81.171000000000006</v>
      </c>
      <c r="I152" s="250"/>
      <c r="J152" s="251">
        <f>ROUND(I152*H152,2)</f>
        <v>0</v>
      </c>
      <c r="K152" s="247" t="s">
        <v>258</v>
      </c>
      <c r="L152" s="45"/>
      <c r="M152" s="252" t="s">
        <v>1</v>
      </c>
      <c r="N152" s="253" t="s">
        <v>47</v>
      </c>
      <c r="O152" s="92"/>
      <c r="P152" s="254">
        <f>O152*H152</f>
        <v>0</v>
      </c>
      <c r="Q152" s="254">
        <v>0</v>
      </c>
      <c r="R152" s="254">
        <f>Q152*H152</f>
        <v>0</v>
      </c>
      <c r="S152" s="254">
        <v>0</v>
      </c>
      <c r="T152" s="255">
        <f>S152*H152</f>
        <v>0</v>
      </c>
      <c r="U152" s="39"/>
      <c r="V152" s="39"/>
      <c r="W152" s="39"/>
      <c r="X152" s="39"/>
      <c r="Y152" s="39"/>
      <c r="Z152" s="39"/>
      <c r="AA152" s="39"/>
      <c r="AB152" s="39"/>
      <c r="AC152" s="39"/>
      <c r="AD152" s="39"/>
      <c r="AE152" s="39"/>
      <c r="AR152" s="256" t="s">
        <v>259</v>
      </c>
      <c r="AT152" s="256" t="s">
        <v>255</v>
      </c>
      <c r="AU152" s="256" t="s">
        <v>14</v>
      </c>
      <c r="AY152" s="18" t="s">
        <v>253</v>
      </c>
      <c r="BE152" s="257">
        <f>IF(N152="základní",J152,0)</f>
        <v>0</v>
      </c>
      <c r="BF152" s="257">
        <f>IF(N152="snížená",J152,0)</f>
        <v>0</v>
      </c>
      <c r="BG152" s="257">
        <f>IF(N152="zákl. přenesená",J152,0)</f>
        <v>0</v>
      </c>
      <c r="BH152" s="257">
        <f>IF(N152="sníž. přenesená",J152,0)</f>
        <v>0</v>
      </c>
      <c r="BI152" s="257">
        <f>IF(N152="nulová",J152,0)</f>
        <v>0</v>
      </c>
      <c r="BJ152" s="18" t="s">
        <v>90</v>
      </c>
      <c r="BK152" s="257">
        <f>ROUND(I152*H152,2)</f>
        <v>0</v>
      </c>
      <c r="BL152" s="18" t="s">
        <v>259</v>
      </c>
      <c r="BM152" s="256" t="s">
        <v>2360</v>
      </c>
    </row>
    <row r="153" s="2" customFormat="1">
      <c r="A153" s="39"/>
      <c r="B153" s="40"/>
      <c r="C153" s="41"/>
      <c r="D153" s="258" t="s">
        <v>261</v>
      </c>
      <c r="E153" s="41"/>
      <c r="F153" s="259" t="s">
        <v>431</v>
      </c>
      <c r="G153" s="41"/>
      <c r="H153" s="41"/>
      <c r="I153" s="156"/>
      <c r="J153" s="41"/>
      <c r="K153" s="41"/>
      <c r="L153" s="45"/>
      <c r="M153" s="260"/>
      <c r="N153" s="261"/>
      <c r="O153" s="92"/>
      <c r="P153" s="92"/>
      <c r="Q153" s="92"/>
      <c r="R153" s="92"/>
      <c r="S153" s="92"/>
      <c r="T153" s="93"/>
      <c r="U153" s="39"/>
      <c r="V153" s="39"/>
      <c r="W153" s="39"/>
      <c r="X153" s="39"/>
      <c r="Y153" s="39"/>
      <c r="Z153" s="39"/>
      <c r="AA153" s="39"/>
      <c r="AB153" s="39"/>
      <c r="AC153" s="39"/>
      <c r="AD153" s="39"/>
      <c r="AE153" s="39"/>
      <c r="AT153" s="18" t="s">
        <v>261</v>
      </c>
      <c r="AU153" s="18" t="s">
        <v>14</v>
      </c>
    </row>
    <row r="154" s="13" customFormat="1">
      <c r="A154" s="13"/>
      <c r="B154" s="262"/>
      <c r="C154" s="263"/>
      <c r="D154" s="258" t="s">
        <v>266</v>
      </c>
      <c r="E154" s="264" t="s">
        <v>1</v>
      </c>
      <c r="F154" s="265" t="s">
        <v>1857</v>
      </c>
      <c r="G154" s="263"/>
      <c r="H154" s="266">
        <v>81.171000000000006</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266</v>
      </c>
      <c r="AU154" s="272" t="s">
        <v>14</v>
      </c>
      <c r="AV154" s="13" t="s">
        <v>14</v>
      </c>
      <c r="AW154" s="13" t="s">
        <v>36</v>
      </c>
      <c r="AX154" s="13" t="s">
        <v>82</v>
      </c>
      <c r="AY154" s="272" t="s">
        <v>253</v>
      </c>
    </row>
    <row r="155" s="14" customFormat="1">
      <c r="A155" s="14"/>
      <c r="B155" s="273"/>
      <c r="C155" s="274"/>
      <c r="D155" s="258" t="s">
        <v>266</v>
      </c>
      <c r="E155" s="275" t="s">
        <v>1</v>
      </c>
      <c r="F155" s="276" t="s">
        <v>269</v>
      </c>
      <c r="G155" s="274"/>
      <c r="H155" s="277">
        <v>81.171000000000006</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266</v>
      </c>
      <c r="AU155" s="283" t="s">
        <v>14</v>
      </c>
      <c r="AV155" s="14" t="s">
        <v>259</v>
      </c>
      <c r="AW155" s="14" t="s">
        <v>36</v>
      </c>
      <c r="AX155" s="14" t="s">
        <v>90</v>
      </c>
      <c r="AY155" s="283" t="s">
        <v>253</v>
      </c>
    </row>
    <row r="156" s="2" customFormat="1" ht="36" customHeight="1">
      <c r="A156" s="39"/>
      <c r="B156" s="40"/>
      <c r="C156" s="245" t="s">
        <v>293</v>
      </c>
      <c r="D156" s="245" t="s">
        <v>255</v>
      </c>
      <c r="E156" s="246" t="s">
        <v>1859</v>
      </c>
      <c r="F156" s="247" t="s">
        <v>1860</v>
      </c>
      <c r="G156" s="248" t="s">
        <v>152</v>
      </c>
      <c r="H156" s="249">
        <v>35.302999999999997</v>
      </c>
      <c r="I156" s="250"/>
      <c r="J156" s="251">
        <f>ROUND(I156*H156,2)</f>
        <v>0</v>
      </c>
      <c r="K156" s="247" t="s">
        <v>258</v>
      </c>
      <c r="L156" s="45"/>
      <c r="M156" s="252" t="s">
        <v>1</v>
      </c>
      <c r="N156" s="253" t="s">
        <v>47</v>
      </c>
      <c r="O156" s="92"/>
      <c r="P156" s="254">
        <f>O156*H156</f>
        <v>0</v>
      </c>
      <c r="Q156" s="254">
        <v>0</v>
      </c>
      <c r="R156" s="254">
        <f>Q156*H156</f>
        <v>0</v>
      </c>
      <c r="S156" s="254">
        <v>0</v>
      </c>
      <c r="T156" s="255">
        <f>S156*H156</f>
        <v>0</v>
      </c>
      <c r="U156" s="39"/>
      <c r="V156" s="39"/>
      <c r="W156" s="39"/>
      <c r="X156" s="39"/>
      <c r="Y156" s="39"/>
      <c r="Z156" s="39"/>
      <c r="AA156" s="39"/>
      <c r="AB156" s="39"/>
      <c r="AC156" s="39"/>
      <c r="AD156" s="39"/>
      <c r="AE156" s="39"/>
      <c r="AR156" s="256" t="s">
        <v>259</v>
      </c>
      <c r="AT156" s="256" t="s">
        <v>255</v>
      </c>
      <c r="AU156" s="256" t="s">
        <v>14</v>
      </c>
      <c r="AY156" s="18" t="s">
        <v>253</v>
      </c>
      <c r="BE156" s="257">
        <f>IF(N156="základní",J156,0)</f>
        <v>0</v>
      </c>
      <c r="BF156" s="257">
        <f>IF(N156="snížená",J156,0)</f>
        <v>0</v>
      </c>
      <c r="BG156" s="257">
        <f>IF(N156="zákl. přenesená",J156,0)</f>
        <v>0</v>
      </c>
      <c r="BH156" s="257">
        <f>IF(N156="sníž. přenesená",J156,0)</f>
        <v>0</v>
      </c>
      <c r="BI156" s="257">
        <f>IF(N156="nulová",J156,0)</f>
        <v>0</v>
      </c>
      <c r="BJ156" s="18" t="s">
        <v>90</v>
      </c>
      <c r="BK156" s="257">
        <f>ROUND(I156*H156,2)</f>
        <v>0</v>
      </c>
      <c r="BL156" s="18" t="s">
        <v>259</v>
      </c>
      <c r="BM156" s="256" t="s">
        <v>2361</v>
      </c>
    </row>
    <row r="157" s="2" customFormat="1">
      <c r="A157" s="39"/>
      <c r="B157" s="40"/>
      <c r="C157" s="41"/>
      <c r="D157" s="258" t="s">
        <v>261</v>
      </c>
      <c r="E157" s="41"/>
      <c r="F157" s="326" t="s">
        <v>1862</v>
      </c>
      <c r="G157" s="41"/>
      <c r="H157" s="41"/>
      <c r="I157" s="156"/>
      <c r="J157" s="41"/>
      <c r="K157" s="41"/>
      <c r="L157" s="45"/>
      <c r="M157" s="260"/>
      <c r="N157" s="261"/>
      <c r="O157" s="92"/>
      <c r="P157" s="92"/>
      <c r="Q157" s="92"/>
      <c r="R157" s="92"/>
      <c r="S157" s="92"/>
      <c r="T157" s="93"/>
      <c r="U157" s="39"/>
      <c r="V157" s="39"/>
      <c r="W157" s="39"/>
      <c r="X157" s="39"/>
      <c r="Y157" s="39"/>
      <c r="Z157" s="39"/>
      <c r="AA157" s="39"/>
      <c r="AB157" s="39"/>
      <c r="AC157" s="39"/>
      <c r="AD157" s="39"/>
      <c r="AE157" s="39"/>
      <c r="AT157" s="18" t="s">
        <v>261</v>
      </c>
      <c r="AU157" s="18" t="s">
        <v>14</v>
      </c>
    </row>
    <row r="158" s="13" customFormat="1">
      <c r="A158" s="13"/>
      <c r="B158" s="262"/>
      <c r="C158" s="263"/>
      <c r="D158" s="258" t="s">
        <v>266</v>
      </c>
      <c r="E158" s="264" t="s">
        <v>1</v>
      </c>
      <c r="F158" s="265" t="s">
        <v>2339</v>
      </c>
      <c r="G158" s="263"/>
      <c r="H158" s="266">
        <v>36.563000000000002</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266</v>
      </c>
      <c r="AU158" s="272" t="s">
        <v>14</v>
      </c>
      <c r="AV158" s="13" t="s">
        <v>14</v>
      </c>
      <c r="AW158" s="13" t="s">
        <v>36</v>
      </c>
      <c r="AX158" s="13" t="s">
        <v>82</v>
      </c>
      <c r="AY158" s="272" t="s">
        <v>253</v>
      </c>
    </row>
    <row r="159" s="13" customFormat="1">
      <c r="A159" s="13"/>
      <c r="B159" s="262"/>
      <c r="C159" s="263"/>
      <c r="D159" s="258" t="s">
        <v>266</v>
      </c>
      <c r="E159" s="264" t="s">
        <v>1</v>
      </c>
      <c r="F159" s="265" t="s">
        <v>2362</v>
      </c>
      <c r="G159" s="263"/>
      <c r="H159" s="266">
        <v>-1.26</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266</v>
      </c>
      <c r="AU159" s="272" t="s">
        <v>14</v>
      </c>
      <c r="AV159" s="13" t="s">
        <v>14</v>
      </c>
      <c r="AW159" s="13" t="s">
        <v>36</v>
      </c>
      <c r="AX159" s="13" t="s">
        <v>82</v>
      </c>
      <c r="AY159" s="272" t="s">
        <v>253</v>
      </c>
    </row>
    <row r="160" s="14" customFormat="1">
      <c r="A160" s="14"/>
      <c r="B160" s="273"/>
      <c r="C160" s="274"/>
      <c r="D160" s="258" t="s">
        <v>266</v>
      </c>
      <c r="E160" s="275" t="s">
        <v>1474</v>
      </c>
      <c r="F160" s="276" t="s">
        <v>269</v>
      </c>
      <c r="G160" s="274"/>
      <c r="H160" s="277">
        <v>35.303000000000004</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266</v>
      </c>
      <c r="AU160" s="283" t="s">
        <v>14</v>
      </c>
      <c r="AV160" s="14" t="s">
        <v>259</v>
      </c>
      <c r="AW160" s="14" t="s">
        <v>36</v>
      </c>
      <c r="AX160" s="14" t="s">
        <v>90</v>
      </c>
      <c r="AY160" s="283" t="s">
        <v>253</v>
      </c>
    </row>
    <row r="161" s="2" customFormat="1" ht="16.5" customHeight="1">
      <c r="A161" s="39"/>
      <c r="B161" s="40"/>
      <c r="C161" s="284" t="s">
        <v>299</v>
      </c>
      <c r="D161" s="284" t="s">
        <v>452</v>
      </c>
      <c r="E161" s="285" t="s">
        <v>1871</v>
      </c>
      <c r="F161" s="286" t="s">
        <v>2363</v>
      </c>
      <c r="G161" s="287" t="s">
        <v>185</v>
      </c>
      <c r="H161" s="288">
        <v>70.959000000000003</v>
      </c>
      <c r="I161" s="289"/>
      <c r="J161" s="290">
        <f>ROUND(I161*H161,2)</f>
        <v>0</v>
      </c>
      <c r="K161" s="286" t="s">
        <v>258</v>
      </c>
      <c r="L161" s="291"/>
      <c r="M161" s="292" t="s">
        <v>1</v>
      </c>
      <c r="N161" s="293" t="s">
        <v>47</v>
      </c>
      <c r="O161" s="92"/>
      <c r="P161" s="254">
        <f>O161*H161</f>
        <v>0</v>
      </c>
      <c r="Q161" s="254">
        <v>0</v>
      </c>
      <c r="R161" s="254">
        <f>Q161*H161</f>
        <v>0</v>
      </c>
      <c r="S161" s="254">
        <v>0</v>
      </c>
      <c r="T161" s="255">
        <f>S161*H161</f>
        <v>0</v>
      </c>
      <c r="U161" s="39"/>
      <c r="V161" s="39"/>
      <c r="W161" s="39"/>
      <c r="X161" s="39"/>
      <c r="Y161" s="39"/>
      <c r="Z161" s="39"/>
      <c r="AA161" s="39"/>
      <c r="AB161" s="39"/>
      <c r="AC161" s="39"/>
      <c r="AD161" s="39"/>
      <c r="AE161" s="39"/>
      <c r="AR161" s="256" t="s">
        <v>293</v>
      </c>
      <c r="AT161" s="256" t="s">
        <v>452</v>
      </c>
      <c r="AU161" s="256" t="s">
        <v>14</v>
      </c>
      <c r="AY161" s="18" t="s">
        <v>253</v>
      </c>
      <c r="BE161" s="257">
        <f>IF(N161="základní",J161,0)</f>
        <v>0</v>
      </c>
      <c r="BF161" s="257">
        <f>IF(N161="snížená",J161,0)</f>
        <v>0</v>
      </c>
      <c r="BG161" s="257">
        <f>IF(N161="zákl. přenesená",J161,0)</f>
        <v>0</v>
      </c>
      <c r="BH161" s="257">
        <f>IF(N161="sníž. přenesená",J161,0)</f>
        <v>0</v>
      </c>
      <c r="BI161" s="257">
        <f>IF(N161="nulová",J161,0)</f>
        <v>0</v>
      </c>
      <c r="BJ161" s="18" t="s">
        <v>90</v>
      </c>
      <c r="BK161" s="257">
        <f>ROUND(I161*H161,2)</f>
        <v>0</v>
      </c>
      <c r="BL161" s="18" t="s">
        <v>259</v>
      </c>
      <c r="BM161" s="256" t="s">
        <v>2364</v>
      </c>
    </row>
    <row r="162" s="13" customFormat="1">
      <c r="A162" s="13"/>
      <c r="B162" s="262"/>
      <c r="C162" s="263"/>
      <c r="D162" s="258" t="s">
        <v>266</v>
      </c>
      <c r="E162" s="264" t="s">
        <v>1</v>
      </c>
      <c r="F162" s="265" t="s">
        <v>2365</v>
      </c>
      <c r="G162" s="263"/>
      <c r="H162" s="266">
        <v>70.959000000000003</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266</v>
      </c>
      <c r="AU162" s="272" t="s">
        <v>14</v>
      </c>
      <c r="AV162" s="13" t="s">
        <v>14</v>
      </c>
      <c r="AW162" s="13" t="s">
        <v>36</v>
      </c>
      <c r="AX162" s="13" t="s">
        <v>82</v>
      </c>
      <c r="AY162" s="272" t="s">
        <v>253</v>
      </c>
    </row>
    <row r="163" s="14" customFormat="1">
      <c r="A163" s="14"/>
      <c r="B163" s="273"/>
      <c r="C163" s="274"/>
      <c r="D163" s="258" t="s">
        <v>266</v>
      </c>
      <c r="E163" s="275" t="s">
        <v>1</v>
      </c>
      <c r="F163" s="276" t="s">
        <v>269</v>
      </c>
      <c r="G163" s="274"/>
      <c r="H163" s="277">
        <v>70.959000000000003</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266</v>
      </c>
      <c r="AU163" s="283" t="s">
        <v>14</v>
      </c>
      <c r="AV163" s="14" t="s">
        <v>259</v>
      </c>
      <c r="AW163" s="14" t="s">
        <v>36</v>
      </c>
      <c r="AX163" s="14" t="s">
        <v>90</v>
      </c>
      <c r="AY163" s="283" t="s">
        <v>253</v>
      </c>
    </row>
    <row r="164" s="2" customFormat="1" ht="24" customHeight="1">
      <c r="A164" s="39"/>
      <c r="B164" s="40"/>
      <c r="C164" s="245" t="s">
        <v>303</v>
      </c>
      <c r="D164" s="245" t="s">
        <v>255</v>
      </c>
      <c r="E164" s="246" t="s">
        <v>434</v>
      </c>
      <c r="F164" s="247" t="s">
        <v>435</v>
      </c>
      <c r="G164" s="248" t="s">
        <v>140</v>
      </c>
      <c r="H164" s="249">
        <v>29.25</v>
      </c>
      <c r="I164" s="250"/>
      <c r="J164" s="251">
        <f>ROUND(I164*H164,2)</f>
        <v>0</v>
      </c>
      <c r="K164" s="247" t="s">
        <v>258</v>
      </c>
      <c r="L164" s="45"/>
      <c r="M164" s="252" t="s">
        <v>1</v>
      </c>
      <c r="N164" s="253" t="s">
        <v>47</v>
      </c>
      <c r="O164" s="92"/>
      <c r="P164" s="254">
        <f>O164*H164</f>
        <v>0</v>
      </c>
      <c r="Q164" s="254">
        <v>0</v>
      </c>
      <c r="R164" s="254">
        <f>Q164*H164</f>
        <v>0</v>
      </c>
      <c r="S164" s="254">
        <v>0</v>
      </c>
      <c r="T164" s="255">
        <f>S164*H164</f>
        <v>0</v>
      </c>
      <c r="U164" s="39"/>
      <c r="V164" s="39"/>
      <c r="W164" s="39"/>
      <c r="X164" s="39"/>
      <c r="Y164" s="39"/>
      <c r="Z164" s="39"/>
      <c r="AA164" s="39"/>
      <c r="AB164" s="39"/>
      <c r="AC164" s="39"/>
      <c r="AD164" s="39"/>
      <c r="AE164" s="39"/>
      <c r="AR164" s="256" t="s">
        <v>259</v>
      </c>
      <c r="AT164" s="256" t="s">
        <v>255</v>
      </c>
      <c r="AU164" s="256" t="s">
        <v>14</v>
      </c>
      <c r="AY164" s="18" t="s">
        <v>253</v>
      </c>
      <c r="BE164" s="257">
        <f>IF(N164="základní",J164,0)</f>
        <v>0</v>
      </c>
      <c r="BF164" s="257">
        <f>IF(N164="snížená",J164,0)</f>
        <v>0</v>
      </c>
      <c r="BG164" s="257">
        <f>IF(N164="zákl. přenesená",J164,0)</f>
        <v>0</v>
      </c>
      <c r="BH164" s="257">
        <f>IF(N164="sníž. přenesená",J164,0)</f>
        <v>0</v>
      </c>
      <c r="BI164" s="257">
        <f>IF(N164="nulová",J164,0)</f>
        <v>0</v>
      </c>
      <c r="BJ164" s="18" t="s">
        <v>90</v>
      </c>
      <c r="BK164" s="257">
        <f>ROUND(I164*H164,2)</f>
        <v>0</v>
      </c>
      <c r="BL164" s="18" t="s">
        <v>259</v>
      </c>
      <c r="BM164" s="256" t="s">
        <v>2366</v>
      </c>
    </row>
    <row r="165" s="2" customFormat="1">
      <c r="A165" s="39"/>
      <c r="B165" s="40"/>
      <c r="C165" s="41"/>
      <c r="D165" s="258" t="s">
        <v>261</v>
      </c>
      <c r="E165" s="41"/>
      <c r="F165" s="259" t="s">
        <v>437</v>
      </c>
      <c r="G165" s="41"/>
      <c r="H165" s="41"/>
      <c r="I165" s="156"/>
      <c r="J165" s="41"/>
      <c r="K165" s="41"/>
      <c r="L165" s="45"/>
      <c r="M165" s="260"/>
      <c r="N165" s="261"/>
      <c r="O165" s="92"/>
      <c r="P165" s="92"/>
      <c r="Q165" s="92"/>
      <c r="R165" s="92"/>
      <c r="S165" s="92"/>
      <c r="T165" s="93"/>
      <c r="U165" s="39"/>
      <c r="V165" s="39"/>
      <c r="W165" s="39"/>
      <c r="X165" s="39"/>
      <c r="Y165" s="39"/>
      <c r="Z165" s="39"/>
      <c r="AA165" s="39"/>
      <c r="AB165" s="39"/>
      <c r="AC165" s="39"/>
      <c r="AD165" s="39"/>
      <c r="AE165" s="39"/>
      <c r="AT165" s="18" t="s">
        <v>261</v>
      </c>
      <c r="AU165" s="18" t="s">
        <v>14</v>
      </c>
    </row>
    <row r="166" s="15" customFormat="1">
      <c r="A166" s="15"/>
      <c r="B166" s="294"/>
      <c r="C166" s="295"/>
      <c r="D166" s="258" t="s">
        <v>266</v>
      </c>
      <c r="E166" s="296" t="s">
        <v>1</v>
      </c>
      <c r="F166" s="297" t="s">
        <v>2348</v>
      </c>
      <c r="G166" s="295"/>
      <c r="H166" s="296" t="s">
        <v>1</v>
      </c>
      <c r="I166" s="298"/>
      <c r="J166" s="295"/>
      <c r="K166" s="295"/>
      <c r="L166" s="299"/>
      <c r="M166" s="300"/>
      <c r="N166" s="301"/>
      <c r="O166" s="301"/>
      <c r="P166" s="301"/>
      <c r="Q166" s="301"/>
      <c r="R166" s="301"/>
      <c r="S166" s="301"/>
      <c r="T166" s="302"/>
      <c r="U166" s="15"/>
      <c r="V166" s="15"/>
      <c r="W166" s="15"/>
      <c r="X166" s="15"/>
      <c r="Y166" s="15"/>
      <c r="Z166" s="15"/>
      <c r="AA166" s="15"/>
      <c r="AB166" s="15"/>
      <c r="AC166" s="15"/>
      <c r="AD166" s="15"/>
      <c r="AE166" s="15"/>
      <c r="AT166" s="303" t="s">
        <v>266</v>
      </c>
      <c r="AU166" s="303" t="s">
        <v>14</v>
      </c>
      <c r="AV166" s="15" t="s">
        <v>90</v>
      </c>
      <c r="AW166" s="15" t="s">
        <v>36</v>
      </c>
      <c r="AX166" s="15" t="s">
        <v>82</v>
      </c>
      <c r="AY166" s="303" t="s">
        <v>253</v>
      </c>
    </row>
    <row r="167" s="13" customFormat="1">
      <c r="A167" s="13"/>
      <c r="B167" s="262"/>
      <c r="C167" s="263"/>
      <c r="D167" s="258" t="s">
        <v>266</v>
      </c>
      <c r="E167" s="264" t="s">
        <v>1</v>
      </c>
      <c r="F167" s="265" t="s">
        <v>2367</v>
      </c>
      <c r="G167" s="263"/>
      <c r="H167" s="266">
        <v>15.75</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266</v>
      </c>
      <c r="AU167" s="272" t="s">
        <v>14</v>
      </c>
      <c r="AV167" s="13" t="s">
        <v>14</v>
      </c>
      <c r="AW167" s="13" t="s">
        <v>36</v>
      </c>
      <c r="AX167" s="13" t="s">
        <v>82</v>
      </c>
      <c r="AY167" s="272" t="s">
        <v>253</v>
      </c>
    </row>
    <row r="168" s="15" customFormat="1">
      <c r="A168" s="15"/>
      <c r="B168" s="294"/>
      <c r="C168" s="295"/>
      <c r="D168" s="258" t="s">
        <v>266</v>
      </c>
      <c r="E168" s="296" t="s">
        <v>1</v>
      </c>
      <c r="F168" s="297" t="s">
        <v>2350</v>
      </c>
      <c r="G168" s="295"/>
      <c r="H168" s="296" t="s">
        <v>1</v>
      </c>
      <c r="I168" s="298"/>
      <c r="J168" s="295"/>
      <c r="K168" s="295"/>
      <c r="L168" s="299"/>
      <c r="M168" s="300"/>
      <c r="N168" s="301"/>
      <c r="O168" s="301"/>
      <c r="P168" s="301"/>
      <c r="Q168" s="301"/>
      <c r="R168" s="301"/>
      <c r="S168" s="301"/>
      <c r="T168" s="302"/>
      <c r="U168" s="15"/>
      <c r="V168" s="15"/>
      <c r="W168" s="15"/>
      <c r="X168" s="15"/>
      <c r="Y168" s="15"/>
      <c r="Z168" s="15"/>
      <c r="AA168" s="15"/>
      <c r="AB168" s="15"/>
      <c r="AC168" s="15"/>
      <c r="AD168" s="15"/>
      <c r="AE168" s="15"/>
      <c r="AT168" s="303" t="s">
        <v>266</v>
      </c>
      <c r="AU168" s="303" t="s">
        <v>14</v>
      </c>
      <c r="AV168" s="15" t="s">
        <v>90</v>
      </c>
      <c r="AW168" s="15" t="s">
        <v>36</v>
      </c>
      <c r="AX168" s="15" t="s">
        <v>82</v>
      </c>
      <c r="AY168" s="303" t="s">
        <v>253</v>
      </c>
    </row>
    <row r="169" s="13" customFormat="1">
      <c r="A169" s="13"/>
      <c r="B169" s="262"/>
      <c r="C169" s="263"/>
      <c r="D169" s="258" t="s">
        <v>266</v>
      </c>
      <c r="E169" s="264" t="s">
        <v>1</v>
      </c>
      <c r="F169" s="265" t="s">
        <v>2368</v>
      </c>
      <c r="G169" s="263"/>
      <c r="H169" s="266">
        <v>13.5</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266</v>
      </c>
      <c r="AU169" s="272" t="s">
        <v>14</v>
      </c>
      <c r="AV169" s="13" t="s">
        <v>14</v>
      </c>
      <c r="AW169" s="13" t="s">
        <v>36</v>
      </c>
      <c r="AX169" s="13" t="s">
        <v>82</v>
      </c>
      <c r="AY169" s="272" t="s">
        <v>253</v>
      </c>
    </row>
    <row r="170" s="14" customFormat="1">
      <c r="A170" s="14"/>
      <c r="B170" s="273"/>
      <c r="C170" s="274"/>
      <c r="D170" s="258" t="s">
        <v>266</v>
      </c>
      <c r="E170" s="275" t="s">
        <v>1</v>
      </c>
      <c r="F170" s="276" t="s">
        <v>269</v>
      </c>
      <c r="G170" s="274"/>
      <c r="H170" s="277">
        <v>29.25</v>
      </c>
      <c r="I170" s="278"/>
      <c r="J170" s="274"/>
      <c r="K170" s="274"/>
      <c r="L170" s="279"/>
      <c r="M170" s="280"/>
      <c r="N170" s="281"/>
      <c r="O170" s="281"/>
      <c r="P170" s="281"/>
      <c r="Q170" s="281"/>
      <c r="R170" s="281"/>
      <c r="S170" s="281"/>
      <c r="T170" s="282"/>
      <c r="U170" s="14"/>
      <c r="V170" s="14"/>
      <c r="W170" s="14"/>
      <c r="X170" s="14"/>
      <c r="Y170" s="14"/>
      <c r="Z170" s="14"/>
      <c r="AA170" s="14"/>
      <c r="AB170" s="14"/>
      <c r="AC170" s="14"/>
      <c r="AD170" s="14"/>
      <c r="AE170" s="14"/>
      <c r="AT170" s="283" t="s">
        <v>266</v>
      </c>
      <c r="AU170" s="283" t="s">
        <v>14</v>
      </c>
      <c r="AV170" s="14" t="s">
        <v>259</v>
      </c>
      <c r="AW170" s="14" t="s">
        <v>36</v>
      </c>
      <c r="AX170" s="14" t="s">
        <v>90</v>
      </c>
      <c r="AY170" s="283" t="s">
        <v>253</v>
      </c>
    </row>
    <row r="171" s="12" customFormat="1" ht="22.8" customHeight="1">
      <c r="A171" s="12"/>
      <c r="B171" s="229"/>
      <c r="C171" s="230"/>
      <c r="D171" s="231" t="s">
        <v>81</v>
      </c>
      <c r="E171" s="243" t="s">
        <v>14</v>
      </c>
      <c r="F171" s="243" t="s">
        <v>439</v>
      </c>
      <c r="G171" s="230"/>
      <c r="H171" s="230"/>
      <c r="I171" s="233"/>
      <c r="J171" s="244">
        <f>BK171</f>
        <v>0</v>
      </c>
      <c r="K171" s="230"/>
      <c r="L171" s="235"/>
      <c r="M171" s="236"/>
      <c r="N171" s="237"/>
      <c r="O171" s="237"/>
      <c r="P171" s="238">
        <f>SUM(P172:P187)</f>
        <v>0</v>
      </c>
      <c r="Q171" s="237"/>
      <c r="R171" s="238">
        <f>SUM(R172:R187)</f>
        <v>9.9075104570400008</v>
      </c>
      <c r="S171" s="237"/>
      <c r="T171" s="239">
        <f>SUM(T172:T187)</f>
        <v>0</v>
      </c>
      <c r="U171" s="12"/>
      <c r="V171" s="12"/>
      <c r="W171" s="12"/>
      <c r="X171" s="12"/>
      <c r="Y171" s="12"/>
      <c r="Z171" s="12"/>
      <c r="AA171" s="12"/>
      <c r="AB171" s="12"/>
      <c r="AC171" s="12"/>
      <c r="AD171" s="12"/>
      <c r="AE171" s="12"/>
      <c r="AR171" s="240" t="s">
        <v>90</v>
      </c>
      <c r="AT171" s="241" t="s">
        <v>81</v>
      </c>
      <c r="AU171" s="241" t="s">
        <v>90</v>
      </c>
      <c r="AY171" s="240" t="s">
        <v>253</v>
      </c>
      <c r="BK171" s="242">
        <f>SUM(BK172:BK187)</f>
        <v>0</v>
      </c>
    </row>
    <row r="172" s="2" customFormat="1" ht="36" customHeight="1">
      <c r="A172" s="39"/>
      <c r="B172" s="40"/>
      <c r="C172" s="245" t="s">
        <v>308</v>
      </c>
      <c r="D172" s="245" t="s">
        <v>255</v>
      </c>
      <c r="E172" s="246" t="s">
        <v>2369</v>
      </c>
      <c r="F172" s="247" t="s">
        <v>2370</v>
      </c>
      <c r="G172" s="248" t="s">
        <v>152</v>
      </c>
      <c r="H172" s="249">
        <v>3.1499999999999999</v>
      </c>
      <c r="I172" s="250"/>
      <c r="J172" s="251">
        <f>ROUND(I172*H172,2)</f>
        <v>0</v>
      </c>
      <c r="K172" s="247" t="s">
        <v>258</v>
      </c>
      <c r="L172" s="45"/>
      <c r="M172" s="252" t="s">
        <v>1</v>
      </c>
      <c r="N172" s="253" t="s">
        <v>47</v>
      </c>
      <c r="O172" s="92"/>
      <c r="P172" s="254">
        <f>O172*H172</f>
        <v>0</v>
      </c>
      <c r="Q172" s="254">
        <v>2.1600000000000001</v>
      </c>
      <c r="R172" s="254">
        <f>Q172*H172</f>
        <v>6.8040000000000003</v>
      </c>
      <c r="S172" s="254">
        <v>0</v>
      </c>
      <c r="T172" s="255">
        <f>S172*H172</f>
        <v>0</v>
      </c>
      <c r="U172" s="39"/>
      <c r="V172" s="39"/>
      <c r="W172" s="39"/>
      <c r="X172" s="39"/>
      <c r="Y172" s="39"/>
      <c r="Z172" s="39"/>
      <c r="AA172" s="39"/>
      <c r="AB172" s="39"/>
      <c r="AC172" s="39"/>
      <c r="AD172" s="39"/>
      <c r="AE172" s="39"/>
      <c r="AR172" s="256" t="s">
        <v>259</v>
      </c>
      <c r="AT172" s="256" t="s">
        <v>255</v>
      </c>
      <c r="AU172" s="256" t="s">
        <v>14</v>
      </c>
      <c r="AY172" s="18" t="s">
        <v>253</v>
      </c>
      <c r="BE172" s="257">
        <f>IF(N172="základní",J172,0)</f>
        <v>0</v>
      </c>
      <c r="BF172" s="257">
        <f>IF(N172="snížená",J172,0)</f>
        <v>0</v>
      </c>
      <c r="BG172" s="257">
        <f>IF(N172="zákl. přenesená",J172,0)</f>
        <v>0</v>
      </c>
      <c r="BH172" s="257">
        <f>IF(N172="sníž. přenesená",J172,0)</f>
        <v>0</v>
      </c>
      <c r="BI172" s="257">
        <f>IF(N172="nulová",J172,0)</f>
        <v>0</v>
      </c>
      <c r="BJ172" s="18" t="s">
        <v>90</v>
      </c>
      <c r="BK172" s="257">
        <f>ROUND(I172*H172,2)</f>
        <v>0</v>
      </c>
      <c r="BL172" s="18" t="s">
        <v>259</v>
      </c>
      <c r="BM172" s="256" t="s">
        <v>2371</v>
      </c>
    </row>
    <row r="173" s="2" customFormat="1">
      <c r="A173" s="39"/>
      <c r="B173" s="40"/>
      <c r="C173" s="41"/>
      <c r="D173" s="258" t="s">
        <v>261</v>
      </c>
      <c r="E173" s="41"/>
      <c r="F173" s="259" t="s">
        <v>2372</v>
      </c>
      <c r="G173" s="41"/>
      <c r="H173" s="41"/>
      <c r="I173" s="156"/>
      <c r="J173" s="41"/>
      <c r="K173" s="41"/>
      <c r="L173" s="45"/>
      <c r="M173" s="260"/>
      <c r="N173" s="261"/>
      <c r="O173" s="92"/>
      <c r="P173" s="92"/>
      <c r="Q173" s="92"/>
      <c r="R173" s="92"/>
      <c r="S173" s="92"/>
      <c r="T173" s="93"/>
      <c r="U173" s="39"/>
      <c r="V173" s="39"/>
      <c r="W173" s="39"/>
      <c r="X173" s="39"/>
      <c r="Y173" s="39"/>
      <c r="Z173" s="39"/>
      <c r="AA173" s="39"/>
      <c r="AB173" s="39"/>
      <c r="AC173" s="39"/>
      <c r="AD173" s="39"/>
      <c r="AE173" s="39"/>
      <c r="AT173" s="18" t="s">
        <v>261</v>
      </c>
      <c r="AU173" s="18" t="s">
        <v>14</v>
      </c>
    </row>
    <row r="174" s="13" customFormat="1">
      <c r="A174" s="13"/>
      <c r="B174" s="262"/>
      <c r="C174" s="263"/>
      <c r="D174" s="258" t="s">
        <v>266</v>
      </c>
      <c r="E174" s="264" t="s">
        <v>1</v>
      </c>
      <c r="F174" s="265" t="s">
        <v>2373</v>
      </c>
      <c r="G174" s="263"/>
      <c r="H174" s="266">
        <v>3.1499999999999999</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266</v>
      </c>
      <c r="AU174" s="272" t="s">
        <v>14</v>
      </c>
      <c r="AV174" s="13" t="s">
        <v>14</v>
      </c>
      <c r="AW174" s="13" t="s">
        <v>36</v>
      </c>
      <c r="AX174" s="13" t="s">
        <v>82</v>
      </c>
      <c r="AY174" s="272" t="s">
        <v>253</v>
      </c>
    </row>
    <row r="175" s="14" customFormat="1">
      <c r="A175" s="14"/>
      <c r="B175" s="273"/>
      <c r="C175" s="274"/>
      <c r="D175" s="258" t="s">
        <v>266</v>
      </c>
      <c r="E175" s="275" t="s">
        <v>1</v>
      </c>
      <c r="F175" s="276" t="s">
        <v>269</v>
      </c>
      <c r="G175" s="274"/>
      <c r="H175" s="277">
        <v>3.1499999999999999</v>
      </c>
      <c r="I175" s="278"/>
      <c r="J175" s="274"/>
      <c r="K175" s="274"/>
      <c r="L175" s="279"/>
      <c r="M175" s="280"/>
      <c r="N175" s="281"/>
      <c r="O175" s="281"/>
      <c r="P175" s="281"/>
      <c r="Q175" s="281"/>
      <c r="R175" s="281"/>
      <c r="S175" s="281"/>
      <c r="T175" s="282"/>
      <c r="U175" s="14"/>
      <c r="V175" s="14"/>
      <c r="W175" s="14"/>
      <c r="X175" s="14"/>
      <c r="Y175" s="14"/>
      <c r="Z175" s="14"/>
      <c r="AA175" s="14"/>
      <c r="AB175" s="14"/>
      <c r="AC175" s="14"/>
      <c r="AD175" s="14"/>
      <c r="AE175" s="14"/>
      <c r="AT175" s="283" t="s">
        <v>266</v>
      </c>
      <c r="AU175" s="283" t="s">
        <v>14</v>
      </c>
      <c r="AV175" s="14" t="s">
        <v>259</v>
      </c>
      <c r="AW175" s="14" t="s">
        <v>36</v>
      </c>
      <c r="AX175" s="14" t="s">
        <v>90</v>
      </c>
      <c r="AY175" s="283" t="s">
        <v>253</v>
      </c>
    </row>
    <row r="176" s="2" customFormat="1" ht="24" customHeight="1">
      <c r="A176" s="39"/>
      <c r="B176" s="40"/>
      <c r="C176" s="245" t="s">
        <v>313</v>
      </c>
      <c r="D176" s="245" t="s">
        <v>255</v>
      </c>
      <c r="E176" s="246" t="s">
        <v>2233</v>
      </c>
      <c r="F176" s="247" t="s">
        <v>2234</v>
      </c>
      <c r="G176" s="248" t="s">
        <v>152</v>
      </c>
      <c r="H176" s="249">
        <v>1.26</v>
      </c>
      <c r="I176" s="250"/>
      <c r="J176" s="251">
        <f>ROUND(I176*H176,2)</f>
        <v>0</v>
      </c>
      <c r="K176" s="247" t="s">
        <v>258</v>
      </c>
      <c r="L176" s="45"/>
      <c r="M176" s="252" t="s">
        <v>1</v>
      </c>
      <c r="N176" s="253" t="s">
        <v>47</v>
      </c>
      <c r="O176" s="92"/>
      <c r="P176" s="254">
        <f>O176*H176</f>
        <v>0</v>
      </c>
      <c r="Q176" s="254">
        <v>2.4532922039999998</v>
      </c>
      <c r="R176" s="254">
        <f>Q176*H176</f>
        <v>3.09114817704</v>
      </c>
      <c r="S176" s="254">
        <v>0</v>
      </c>
      <c r="T176" s="255">
        <f>S176*H176</f>
        <v>0</v>
      </c>
      <c r="U176" s="39"/>
      <c r="V176" s="39"/>
      <c r="W176" s="39"/>
      <c r="X176" s="39"/>
      <c r="Y176" s="39"/>
      <c r="Z176" s="39"/>
      <c r="AA176" s="39"/>
      <c r="AB176" s="39"/>
      <c r="AC176" s="39"/>
      <c r="AD176" s="39"/>
      <c r="AE176" s="39"/>
      <c r="AR176" s="256" t="s">
        <v>259</v>
      </c>
      <c r="AT176" s="256" t="s">
        <v>255</v>
      </c>
      <c r="AU176" s="256" t="s">
        <v>14</v>
      </c>
      <c r="AY176" s="18" t="s">
        <v>253</v>
      </c>
      <c r="BE176" s="257">
        <f>IF(N176="základní",J176,0)</f>
        <v>0</v>
      </c>
      <c r="BF176" s="257">
        <f>IF(N176="snížená",J176,0)</f>
        <v>0</v>
      </c>
      <c r="BG176" s="257">
        <f>IF(N176="zákl. přenesená",J176,0)</f>
        <v>0</v>
      </c>
      <c r="BH176" s="257">
        <f>IF(N176="sníž. přenesená",J176,0)</f>
        <v>0</v>
      </c>
      <c r="BI176" s="257">
        <f>IF(N176="nulová",J176,0)</f>
        <v>0</v>
      </c>
      <c r="BJ176" s="18" t="s">
        <v>90</v>
      </c>
      <c r="BK176" s="257">
        <f>ROUND(I176*H176,2)</f>
        <v>0</v>
      </c>
      <c r="BL176" s="18" t="s">
        <v>259</v>
      </c>
      <c r="BM176" s="256" t="s">
        <v>2374</v>
      </c>
    </row>
    <row r="177" s="2" customFormat="1">
      <c r="A177" s="39"/>
      <c r="B177" s="40"/>
      <c r="C177" s="41"/>
      <c r="D177" s="258" t="s">
        <v>261</v>
      </c>
      <c r="E177" s="41"/>
      <c r="F177" s="259" t="s">
        <v>2236</v>
      </c>
      <c r="G177" s="41"/>
      <c r="H177" s="41"/>
      <c r="I177" s="156"/>
      <c r="J177" s="41"/>
      <c r="K177" s="41"/>
      <c r="L177" s="45"/>
      <c r="M177" s="260"/>
      <c r="N177" s="261"/>
      <c r="O177" s="92"/>
      <c r="P177" s="92"/>
      <c r="Q177" s="92"/>
      <c r="R177" s="92"/>
      <c r="S177" s="92"/>
      <c r="T177" s="93"/>
      <c r="U177" s="39"/>
      <c r="V177" s="39"/>
      <c r="W177" s="39"/>
      <c r="X177" s="39"/>
      <c r="Y177" s="39"/>
      <c r="Z177" s="39"/>
      <c r="AA177" s="39"/>
      <c r="AB177" s="39"/>
      <c r="AC177" s="39"/>
      <c r="AD177" s="39"/>
      <c r="AE177" s="39"/>
      <c r="AT177" s="18" t="s">
        <v>261</v>
      </c>
      <c r="AU177" s="18" t="s">
        <v>14</v>
      </c>
    </row>
    <row r="178" s="13" customFormat="1">
      <c r="A178" s="13"/>
      <c r="B178" s="262"/>
      <c r="C178" s="263"/>
      <c r="D178" s="258" t="s">
        <v>266</v>
      </c>
      <c r="E178" s="264" t="s">
        <v>1</v>
      </c>
      <c r="F178" s="265" t="s">
        <v>2375</v>
      </c>
      <c r="G178" s="263"/>
      <c r="H178" s="266">
        <v>1.26</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266</v>
      </c>
      <c r="AU178" s="272" t="s">
        <v>14</v>
      </c>
      <c r="AV178" s="13" t="s">
        <v>14</v>
      </c>
      <c r="AW178" s="13" t="s">
        <v>36</v>
      </c>
      <c r="AX178" s="13" t="s">
        <v>82</v>
      </c>
      <c r="AY178" s="272" t="s">
        <v>253</v>
      </c>
    </row>
    <row r="179" s="14" customFormat="1">
      <c r="A179" s="14"/>
      <c r="B179" s="273"/>
      <c r="C179" s="274"/>
      <c r="D179" s="258" t="s">
        <v>266</v>
      </c>
      <c r="E179" s="275" t="s">
        <v>2336</v>
      </c>
      <c r="F179" s="276" t="s">
        <v>269</v>
      </c>
      <c r="G179" s="274"/>
      <c r="H179" s="277">
        <v>1.26</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266</v>
      </c>
      <c r="AU179" s="283" t="s">
        <v>14</v>
      </c>
      <c r="AV179" s="14" t="s">
        <v>259</v>
      </c>
      <c r="AW179" s="14" t="s">
        <v>36</v>
      </c>
      <c r="AX179" s="14" t="s">
        <v>90</v>
      </c>
      <c r="AY179" s="283" t="s">
        <v>253</v>
      </c>
    </row>
    <row r="180" s="2" customFormat="1" ht="16.5" customHeight="1">
      <c r="A180" s="39"/>
      <c r="B180" s="40"/>
      <c r="C180" s="245" t="s">
        <v>318</v>
      </c>
      <c r="D180" s="245" t="s">
        <v>255</v>
      </c>
      <c r="E180" s="246" t="s">
        <v>2376</v>
      </c>
      <c r="F180" s="247" t="s">
        <v>2377</v>
      </c>
      <c r="G180" s="248" t="s">
        <v>140</v>
      </c>
      <c r="H180" s="249">
        <v>8.4000000000000004</v>
      </c>
      <c r="I180" s="250"/>
      <c r="J180" s="251">
        <f>ROUND(I180*H180,2)</f>
        <v>0</v>
      </c>
      <c r="K180" s="247" t="s">
        <v>258</v>
      </c>
      <c r="L180" s="45"/>
      <c r="M180" s="252" t="s">
        <v>1</v>
      </c>
      <c r="N180" s="253" t="s">
        <v>47</v>
      </c>
      <c r="O180" s="92"/>
      <c r="P180" s="254">
        <f>O180*H180</f>
        <v>0</v>
      </c>
      <c r="Q180" s="254">
        <v>0.0014357</v>
      </c>
      <c r="R180" s="254">
        <f>Q180*H180</f>
        <v>0.01205988</v>
      </c>
      <c r="S180" s="254">
        <v>0</v>
      </c>
      <c r="T180" s="255">
        <f>S180*H180</f>
        <v>0</v>
      </c>
      <c r="U180" s="39"/>
      <c r="V180" s="39"/>
      <c r="W180" s="39"/>
      <c r="X180" s="39"/>
      <c r="Y180" s="39"/>
      <c r="Z180" s="39"/>
      <c r="AA180" s="39"/>
      <c r="AB180" s="39"/>
      <c r="AC180" s="39"/>
      <c r="AD180" s="39"/>
      <c r="AE180" s="39"/>
      <c r="AR180" s="256" t="s">
        <v>259</v>
      </c>
      <c r="AT180" s="256" t="s">
        <v>255</v>
      </c>
      <c r="AU180" s="256" t="s">
        <v>14</v>
      </c>
      <c r="AY180" s="18" t="s">
        <v>253</v>
      </c>
      <c r="BE180" s="257">
        <f>IF(N180="základní",J180,0)</f>
        <v>0</v>
      </c>
      <c r="BF180" s="257">
        <f>IF(N180="snížená",J180,0)</f>
        <v>0</v>
      </c>
      <c r="BG180" s="257">
        <f>IF(N180="zákl. přenesená",J180,0)</f>
        <v>0</v>
      </c>
      <c r="BH180" s="257">
        <f>IF(N180="sníž. přenesená",J180,0)</f>
        <v>0</v>
      </c>
      <c r="BI180" s="257">
        <f>IF(N180="nulová",J180,0)</f>
        <v>0</v>
      </c>
      <c r="BJ180" s="18" t="s">
        <v>90</v>
      </c>
      <c r="BK180" s="257">
        <f>ROUND(I180*H180,2)</f>
        <v>0</v>
      </c>
      <c r="BL180" s="18" t="s">
        <v>259</v>
      </c>
      <c r="BM180" s="256" t="s">
        <v>2378</v>
      </c>
    </row>
    <row r="181" s="2" customFormat="1">
      <c r="A181" s="39"/>
      <c r="B181" s="40"/>
      <c r="C181" s="41"/>
      <c r="D181" s="258" t="s">
        <v>261</v>
      </c>
      <c r="E181" s="41"/>
      <c r="F181" s="259" t="s">
        <v>2379</v>
      </c>
      <c r="G181" s="41"/>
      <c r="H181" s="41"/>
      <c r="I181" s="156"/>
      <c r="J181" s="41"/>
      <c r="K181" s="41"/>
      <c r="L181" s="45"/>
      <c r="M181" s="260"/>
      <c r="N181" s="261"/>
      <c r="O181" s="92"/>
      <c r="P181" s="92"/>
      <c r="Q181" s="92"/>
      <c r="R181" s="92"/>
      <c r="S181" s="92"/>
      <c r="T181" s="93"/>
      <c r="U181" s="39"/>
      <c r="V181" s="39"/>
      <c r="W181" s="39"/>
      <c r="X181" s="39"/>
      <c r="Y181" s="39"/>
      <c r="Z181" s="39"/>
      <c r="AA181" s="39"/>
      <c r="AB181" s="39"/>
      <c r="AC181" s="39"/>
      <c r="AD181" s="39"/>
      <c r="AE181" s="39"/>
      <c r="AT181" s="18" t="s">
        <v>261</v>
      </c>
      <c r="AU181" s="18" t="s">
        <v>14</v>
      </c>
    </row>
    <row r="182" s="13" customFormat="1">
      <c r="A182" s="13"/>
      <c r="B182" s="262"/>
      <c r="C182" s="263"/>
      <c r="D182" s="258" t="s">
        <v>266</v>
      </c>
      <c r="E182" s="264" t="s">
        <v>1</v>
      </c>
      <c r="F182" s="265" t="s">
        <v>2380</v>
      </c>
      <c r="G182" s="263"/>
      <c r="H182" s="266">
        <v>8.4000000000000004</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266</v>
      </c>
      <c r="AU182" s="272" t="s">
        <v>14</v>
      </c>
      <c r="AV182" s="13" t="s">
        <v>14</v>
      </c>
      <c r="AW182" s="13" t="s">
        <v>36</v>
      </c>
      <c r="AX182" s="13" t="s">
        <v>82</v>
      </c>
      <c r="AY182" s="272" t="s">
        <v>253</v>
      </c>
    </row>
    <row r="183" s="14" customFormat="1">
      <c r="A183" s="14"/>
      <c r="B183" s="273"/>
      <c r="C183" s="274"/>
      <c r="D183" s="258" t="s">
        <v>266</v>
      </c>
      <c r="E183" s="275" t="s">
        <v>1</v>
      </c>
      <c r="F183" s="276" t="s">
        <v>269</v>
      </c>
      <c r="G183" s="274"/>
      <c r="H183" s="277">
        <v>8.4000000000000004</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266</v>
      </c>
      <c r="AU183" s="283" t="s">
        <v>14</v>
      </c>
      <c r="AV183" s="14" t="s">
        <v>259</v>
      </c>
      <c r="AW183" s="14" t="s">
        <v>36</v>
      </c>
      <c r="AX183" s="14" t="s">
        <v>90</v>
      </c>
      <c r="AY183" s="283" t="s">
        <v>253</v>
      </c>
    </row>
    <row r="184" s="2" customFormat="1" ht="24" customHeight="1">
      <c r="A184" s="39"/>
      <c r="B184" s="40"/>
      <c r="C184" s="245" t="s">
        <v>323</v>
      </c>
      <c r="D184" s="245" t="s">
        <v>255</v>
      </c>
      <c r="E184" s="246" t="s">
        <v>2381</v>
      </c>
      <c r="F184" s="247" t="s">
        <v>2382</v>
      </c>
      <c r="G184" s="248" t="s">
        <v>140</v>
      </c>
      <c r="H184" s="249">
        <v>8.4000000000000004</v>
      </c>
      <c r="I184" s="250"/>
      <c r="J184" s="251">
        <f>ROUND(I184*H184,2)</f>
        <v>0</v>
      </c>
      <c r="K184" s="247" t="s">
        <v>258</v>
      </c>
      <c r="L184" s="45"/>
      <c r="M184" s="252" t="s">
        <v>1</v>
      </c>
      <c r="N184" s="253" t="s">
        <v>47</v>
      </c>
      <c r="O184" s="92"/>
      <c r="P184" s="254">
        <f>O184*H184</f>
        <v>0</v>
      </c>
      <c r="Q184" s="254">
        <v>3.6000000000000001E-05</v>
      </c>
      <c r="R184" s="254">
        <f>Q184*H184</f>
        <v>0.00030240000000000003</v>
      </c>
      <c r="S184" s="254">
        <v>0</v>
      </c>
      <c r="T184" s="255">
        <f>S184*H184</f>
        <v>0</v>
      </c>
      <c r="U184" s="39"/>
      <c r="V184" s="39"/>
      <c r="W184" s="39"/>
      <c r="X184" s="39"/>
      <c r="Y184" s="39"/>
      <c r="Z184" s="39"/>
      <c r="AA184" s="39"/>
      <c r="AB184" s="39"/>
      <c r="AC184" s="39"/>
      <c r="AD184" s="39"/>
      <c r="AE184" s="39"/>
      <c r="AR184" s="256" t="s">
        <v>259</v>
      </c>
      <c r="AT184" s="256" t="s">
        <v>255</v>
      </c>
      <c r="AU184" s="256" t="s">
        <v>14</v>
      </c>
      <c r="AY184" s="18" t="s">
        <v>253</v>
      </c>
      <c r="BE184" s="257">
        <f>IF(N184="základní",J184,0)</f>
        <v>0</v>
      </c>
      <c r="BF184" s="257">
        <f>IF(N184="snížená",J184,0)</f>
        <v>0</v>
      </c>
      <c r="BG184" s="257">
        <f>IF(N184="zákl. přenesená",J184,0)</f>
        <v>0</v>
      </c>
      <c r="BH184" s="257">
        <f>IF(N184="sníž. přenesená",J184,0)</f>
        <v>0</v>
      </c>
      <c r="BI184" s="257">
        <f>IF(N184="nulová",J184,0)</f>
        <v>0</v>
      </c>
      <c r="BJ184" s="18" t="s">
        <v>90</v>
      </c>
      <c r="BK184" s="257">
        <f>ROUND(I184*H184,2)</f>
        <v>0</v>
      </c>
      <c r="BL184" s="18" t="s">
        <v>259</v>
      </c>
      <c r="BM184" s="256" t="s">
        <v>2383</v>
      </c>
    </row>
    <row r="185" s="2" customFormat="1">
      <c r="A185" s="39"/>
      <c r="B185" s="40"/>
      <c r="C185" s="41"/>
      <c r="D185" s="258" t="s">
        <v>261</v>
      </c>
      <c r="E185" s="41"/>
      <c r="F185" s="259" t="s">
        <v>2379</v>
      </c>
      <c r="G185" s="41"/>
      <c r="H185" s="41"/>
      <c r="I185" s="156"/>
      <c r="J185" s="41"/>
      <c r="K185" s="41"/>
      <c r="L185" s="45"/>
      <c r="M185" s="260"/>
      <c r="N185" s="261"/>
      <c r="O185" s="92"/>
      <c r="P185" s="92"/>
      <c r="Q185" s="92"/>
      <c r="R185" s="92"/>
      <c r="S185" s="92"/>
      <c r="T185" s="93"/>
      <c r="U185" s="39"/>
      <c r="V185" s="39"/>
      <c r="W185" s="39"/>
      <c r="X185" s="39"/>
      <c r="Y185" s="39"/>
      <c r="Z185" s="39"/>
      <c r="AA185" s="39"/>
      <c r="AB185" s="39"/>
      <c r="AC185" s="39"/>
      <c r="AD185" s="39"/>
      <c r="AE185" s="39"/>
      <c r="AT185" s="18" t="s">
        <v>261</v>
      </c>
      <c r="AU185" s="18" t="s">
        <v>14</v>
      </c>
    </row>
    <row r="186" s="13" customFormat="1">
      <c r="A186" s="13"/>
      <c r="B186" s="262"/>
      <c r="C186" s="263"/>
      <c r="D186" s="258" t="s">
        <v>266</v>
      </c>
      <c r="E186" s="264" t="s">
        <v>1</v>
      </c>
      <c r="F186" s="265" t="s">
        <v>2380</v>
      </c>
      <c r="G186" s="263"/>
      <c r="H186" s="266">
        <v>8.4000000000000004</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266</v>
      </c>
      <c r="AU186" s="272" t="s">
        <v>14</v>
      </c>
      <c r="AV186" s="13" t="s">
        <v>14</v>
      </c>
      <c r="AW186" s="13" t="s">
        <v>36</v>
      </c>
      <c r="AX186" s="13" t="s">
        <v>82</v>
      </c>
      <c r="AY186" s="272" t="s">
        <v>253</v>
      </c>
    </row>
    <row r="187" s="14" customFormat="1">
      <c r="A187" s="14"/>
      <c r="B187" s="273"/>
      <c r="C187" s="274"/>
      <c r="D187" s="258" t="s">
        <v>266</v>
      </c>
      <c r="E187" s="275" t="s">
        <v>1</v>
      </c>
      <c r="F187" s="276" t="s">
        <v>269</v>
      </c>
      <c r="G187" s="274"/>
      <c r="H187" s="277">
        <v>8.4000000000000004</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266</v>
      </c>
      <c r="AU187" s="283" t="s">
        <v>14</v>
      </c>
      <c r="AV187" s="14" t="s">
        <v>259</v>
      </c>
      <c r="AW187" s="14" t="s">
        <v>36</v>
      </c>
      <c r="AX187" s="14" t="s">
        <v>90</v>
      </c>
      <c r="AY187" s="283" t="s">
        <v>253</v>
      </c>
    </row>
    <row r="188" s="12" customFormat="1" ht="22.8" customHeight="1">
      <c r="A188" s="12"/>
      <c r="B188" s="229"/>
      <c r="C188" s="230"/>
      <c r="D188" s="231" t="s">
        <v>81</v>
      </c>
      <c r="E188" s="243" t="s">
        <v>299</v>
      </c>
      <c r="F188" s="243" t="s">
        <v>706</v>
      </c>
      <c r="G188" s="230"/>
      <c r="H188" s="230"/>
      <c r="I188" s="233"/>
      <c r="J188" s="244">
        <f>BK188</f>
        <v>0</v>
      </c>
      <c r="K188" s="230"/>
      <c r="L188" s="235"/>
      <c r="M188" s="236"/>
      <c r="N188" s="237"/>
      <c r="O188" s="237"/>
      <c r="P188" s="238">
        <f>SUM(P189:P195)</f>
        <v>0</v>
      </c>
      <c r="Q188" s="237"/>
      <c r="R188" s="238">
        <f>SUM(R189:R195)</f>
        <v>0</v>
      </c>
      <c r="S188" s="237"/>
      <c r="T188" s="239">
        <f>SUM(T189:T195)</f>
        <v>2.52</v>
      </c>
      <c r="U188" s="12"/>
      <c r="V188" s="12"/>
      <c r="W188" s="12"/>
      <c r="X188" s="12"/>
      <c r="Y188" s="12"/>
      <c r="Z188" s="12"/>
      <c r="AA188" s="12"/>
      <c r="AB188" s="12"/>
      <c r="AC188" s="12"/>
      <c r="AD188" s="12"/>
      <c r="AE188" s="12"/>
      <c r="AR188" s="240" t="s">
        <v>90</v>
      </c>
      <c r="AT188" s="241" t="s">
        <v>81</v>
      </c>
      <c r="AU188" s="241" t="s">
        <v>90</v>
      </c>
      <c r="AY188" s="240" t="s">
        <v>253</v>
      </c>
      <c r="BK188" s="242">
        <f>SUM(BK189:BK195)</f>
        <v>0</v>
      </c>
    </row>
    <row r="189" s="2" customFormat="1" ht="24" customHeight="1">
      <c r="A189" s="39"/>
      <c r="B189" s="40"/>
      <c r="C189" s="245" t="s">
        <v>8</v>
      </c>
      <c r="D189" s="245" t="s">
        <v>255</v>
      </c>
      <c r="E189" s="246" t="s">
        <v>2384</v>
      </c>
      <c r="F189" s="247" t="s">
        <v>2385</v>
      </c>
      <c r="G189" s="248" t="s">
        <v>178</v>
      </c>
      <c r="H189" s="249">
        <v>7</v>
      </c>
      <c r="I189" s="250"/>
      <c r="J189" s="251">
        <f>ROUND(I189*H189,2)</f>
        <v>0</v>
      </c>
      <c r="K189" s="247" t="s">
        <v>1</v>
      </c>
      <c r="L189" s="45"/>
      <c r="M189" s="252" t="s">
        <v>1</v>
      </c>
      <c r="N189" s="253" t="s">
        <v>47</v>
      </c>
      <c r="O189" s="92"/>
      <c r="P189" s="254">
        <f>O189*H189</f>
        <v>0</v>
      </c>
      <c r="Q189" s="254">
        <v>0</v>
      </c>
      <c r="R189" s="254">
        <f>Q189*H189</f>
        <v>0</v>
      </c>
      <c r="S189" s="254">
        <v>0</v>
      </c>
      <c r="T189" s="255">
        <f>S189*H189</f>
        <v>0</v>
      </c>
      <c r="U189" s="39"/>
      <c r="V189" s="39"/>
      <c r="W189" s="39"/>
      <c r="X189" s="39"/>
      <c r="Y189" s="39"/>
      <c r="Z189" s="39"/>
      <c r="AA189" s="39"/>
      <c r="AB189" s="39"/>
      <c r="AC189" s="39"/>
      <c r="AD189" s="39"/>
      <c r="AE189" s="39"/>
      <c r="AR189" s="256" t="s">
        <v>259</v>
      </c>
      <c r="AT189" s="256" t="s">
        <v>255</v>
      </c>
      <c r="AU189" s="256" t="s">
        <v>14</v>
      </c>
      <c r="AY189" s="18" t="s">
        <v>253</v>
      </c>
      <c r="BE189" s="257">
        <f>IF(N189="základní",J189,0)</f>
        <v>0</v>
      </c>
      <c r="BF189" s="257">
        <f>IF(N189="snížená",J189,0)</f>
        <v>0</v>
      </c>
      <c r="BG189" s="257">
        <f>IF(N189="zákl. přenesená",J189,0)</f>
        <v>0</v>
      </c>
      <c r="BH189" s="257">
        <f>IF(N189="sníž. přenesená",J189,0)</f>
        <v>0</v>
      </c>
      <c r="BI189" s="257">
        <f>IF(N189="nulová",J189,0)</f>
        <v>0</v>
      </c>
      <c r="BJ189" s="18" t="s">
        <v>90</v>
      </c>
      <c r="BK189" s="257">
        <f>ROUND(I189*H189,2)</f>
        <v>0</v>
      </c>
      <c r="BL189" s="18" t="s">
        <v>259</v>
      </c>
      <c r="BM189" s="256" t="s">
        <v>2386</v>
      </c>
    </row>
    <row r="190" s="2" customFormat="1" ht="16.5" customHeight="1">
      <c r="A190" s="39"/>
      <c r="B190" s="40"/>
      <c r="C190" s="245" t="s">
        <v>330</v>
      </c>
      <c r="D190" s="245" t="s">
        <v>255</v>
      </c>
      <c r="E190" s="246" t="s">
        <v>2387</v>
      </c>
      <c r="F190" s="247" t="s">
        <v>2388</v>
      </c>
      <c r="G190" s="248" t="s">
        <v>2389</v>
      </c>
      <c r="H190" s="249">
        <v>21</v>
      </c>
      <c r="I190" s="250"/>
      <c r="J190" s="251">
        <f>ROUND(I190*H190,2)</f>
        <v>0</v>
      </c>
      <c r="K190" s="247" t="s">
        <v>1</v>
      </c>
      <c r="L190" s="45"/>
      <c r="M190" s="252" t="s">
        <v>1</v>
      </c>
      <c r="N190" s="253" t="s">
        <v>47</v>
      </c>
      <c r="O190" s="92"/>
      <c r="P190" s="254">
        <f>O190*H190</f>
        <v>0</v>
      </c>
      <c r="Q190" s="254">
        <v>0</v>
      </c>
      <c r="R190" s="254">
        <f>Q190*H190</f>
        <v>0</v>
      </c>
      <c r="S190" s="254">
        <v>0</v>
      </c>
      <c r="T190" s="255">
        <f>S190*H190</f>
        <v>0</v>
      </c>
      <c r="U190" s="39"/>
      <c r="V190" s="39"/>
      <c r="W190" s="39"/>
      <c r="X190" s="39"/>
      <c r="Y190" s="39"/>
      <c r="Z190" s="39"/>
      <c r="AA190" s="39"/>
      <c r="AB190" s="39"/>
      <c r="AC190" s="39"/>
      <c r="AD190" s="39"/>
      <c r="AE190" s="39"/>
      <c r="AR190" s="256" t="s">
        <v>259</v>
      </c>
      <c r="AT190" s="256" t="s">
        <v>255</v>
      </c>
      <c r="AU190" s="256" t="s">
        <v>14</v>
      </c>
      <c r="AY190" s="18" t="s">
        <v>253</v>
      </c>
      <c r="BE190" s="257">
        <f>IF(N190="základní",J190,0)</f>
        <v>0</v>
      </c>
      <c r="BF190" s="257">
        <f>IF(N190="snížená",J190,0)</f>
        <v>0</v>
      </c>
      <c r="BG190" s="257">
        <f>IF(N190="zákl. přenesená",J190,0)</f>
        <v>0</v>
      </c>
      <c r="BH190" s="257">
        <f>IF(N190="sníž. přenesená",J190,0)</f>
        <v>0</v>
      </c>
      <c r="BI190" s="257">
        <f>IF(N190="nulová",J190,0)</f>
        <v>0</v>
      </c>
      <c r="BJ190" s="18" t="s">
        <v>90</v>
      </c>
      <c r="BK190" s="257">
        <f>ROUND(I190*H190,2)</f>
        <v>0</v>
      </c>
      <c r="BL190" s="18" t="s">
        <v>259</v>
      </c>
      <c r="BM190" s="256" t="s">
        <v>2390</v>
      </c>
    </row>
    <row r="191" s="2" customFormat="1" ht="24" customHeight="1">
      <c r="A191" s="39"/>
      <c r="B191" s="40"/>
      <c r="C191" s="245" t="s">
        <v>336</v>
      </c>
      <c r="D191" s="245" t="s">
        <v>255</v>
      </c>
      <c r="E191" s="246" t="s">
        <v>2391</v>
      </c>
      <c r="F191" s="247" t="s">
        <v>2392</v>
      </c>
      <c r="G191" s="248" t="s">
        <v>178</v>
      </c>
      <c r="H191" s="249">
        <v>7</v>
      </c>
      <c r="I191" s="250"/>
      <c r="J191" s="251">
        <f>ROUND(I191*H191,2)</f>
        <v>0</v>
      </c>
      <c r="K191" s="247" t="s">
        <v>1</v>
      </c>
      <c r="L191" s="45"/>
      <c r="M191" s="252" t="s">
        <v>1</v>
      </c>
      <c r="N191" s="253" t="s">
        <v>47</v>
      </c>
      <c r="O191" s="92"/>
      <c r="P191" s="254">
        <f>O191*H191</f>
        <v>0</v>
      </c>
      <c r="Q191" s="254">
        <v>0</v>
      </c>
      <c r="R191" s="254">
        <f>Q191*H191</f>
        <v>0</v>
      </c>
      <c r="S191" s="254">
        <v>0</v>
      </c>
      <c r="T191" s="255">
        <f>S191*H191</f>
        <v>0</v>
      </c>
      <c r="U191" s="39"/>
      <c r="V191" s="39"/>
      <c r="W191" s="39"/>
      <c r="X191" s="39"/>
      <c r="Y191" s="39"/>
      <c r="Z191" s="39"/>
      <c r="AA191" s="39"/>
      <c r="AB191" s="39"/>
      <c r="AC191" s="39"/>
      <c r="AD191" s="39"/>
      <c r="AE191" s="39"/>
      <c r="AR191" s="256" t="s">
        <v>259</v>
      </c>
      <c r="AT191" s="256" t="s">
        <v>255</v>
      </c>
      <c r="AU191" s="256" t="s">
        <v>14</v>
      </c>
      <c r="AY191" s="18" t="s">
        <v>253</v>
      </c>
      <c r="BE191" s="257">
        <f>IF(N191="základní",J191,0)</f>
        <v>0</v>
      </c>
      <c r="BF191" s="257">
        <f>IF(N191="snížená",J191,0)</f>
        <v>0</v>
      </c>
      <c r="BG191" s="257">
        <f>IF(N191="zákl. přenesená",J191,0)</f>
        <v>0</v>
      </c>
      <c r="BH191" s="257">
        <f>IF(N191="sníž. přenesená",J191,0)</f>
        <v>0</v>
      </c>
      <c r="BI191" s="257">
        <f>IF(N191="nulová",J191,0)</f>
        <v>0</v>
      </c>
      <c r="BJ191" s="18" t="s">
        <v>90</v>
      </c>
      <c r="BK191" s="257">
        <f>ROUND(I191*H191,2)</f>
        <v>0</v>
      </c>
      <c r="BL191" s="18" t="s">
        <v>259</v>
      </c>
      <c r="BM191" s="256" t="s">
        <v>2393</v>
      </c>
    </row>
    <row r="192" s="2" customFormat="1" ht="16.5" customHeight="1">
      <c r="A192" s="39"/>
      <c r="B192" s="40"/>
      <c r="C192" s="245" t="s">
        <v>340</v>
      </c>
      <c r="D192" s="245" t="s">
        <v>255</v>
      </c>
      <c r="E192" s="246" t="s">
        <v>2394</v>
      </c>
      <c r="F192" s="247" t="s">
        <v>2395</v>
      </c>
      <c r="G192" s="248" t="s">
        <v>178</v>
      </c>
      <c r="H192" s="249">
        <v>7</v>
      </c>
      <c r="I192" s="250"/>
      <c r="J192" s="251">
        <f>ROUND(I192*H192,2)</f>
        <v>0</v>
      </c>
      <c r="K192" s="247" t="s">
        <v>1</v>
      </c>
      <c r="L192" s="45"/>
      <c r="M192" s="252" t="s">
        <v>1</v>
      </c>
      <c r="N192" s="253" t="s">
        <v>47</v>
      </c>
      <c r="O192" s="92"/>
      <c r="P192" s="254">
        <f>O192*H192</f>
        <v>0</v>
      </c>
      <c r="Q192" s="254">
        <v>0</v>
      </c>
      <c r="R192" s="254">
        <f>Q192*H192</f>
        <v>0</v>
      </c>
      <c r="S192" s="254">
        <v>0</v>
      </c>
      <c r="T192" s="255">
        <f>S192*H192</f>
        <v>0</v>
      </c>
      <c r="U192" s="39"/>
      <c r="V192" s="39"/>
      <c r="W192" s="39"/>
      <c r="X192" s="39"/>
      <c r="Y192" s="39"/>
      <c r="Z192" s="39"/>
      <c r="AA192" s="39"/>
      <c r="AB192" s="39"/>
      <c r="AC192" s="39"/>
      <c r="AD192" s="39"/>
      <c r="AE192" s="39"/>
      <c r="AR192" s="256" t="s">
        <v>259</v>
      </c>
      <c r="AT192" s="256" t="s">
        <v>255</v>
      </c>
      <c r="AU192" s="256" t="s">
        <v>14</v>
      </c>
      <c r="AY192" s="18" t="s">
        <v>253</v>
      </c>
      <c r="BE192" s="257">
        <f>IF(N192="základní",J192,0)</f>
        <v>0</v>
      </c>
      <c r="BF192" s="257">
        <f>IF(N192="snížená",J192,0)</f>
        <v>0</v>
      </c>
      <c r="BG192" s="257">
        <f>IF(N192="zákl. přenesená",J192,0)</f>
        <v>0</v>
      </c>
      <c r="BH192" s="257">
        <f>IF(N192="sníž. přenesená",J192,0)</f>
        <v>0</v>
      </c>
      <c r="BI192" s="257">
        <f>IF(N192="nulová",J192,0)</f>
        <v>0</v>
      </c>
      <c r="BJ192" s="18" t="s">
        <v>90</v>
      </c>
      <c r="BK192" s="257">
        <f>ROUND(I192*H192,2)</f>
        <v>0</v>
      </c>
      <c r="BL192" s="18" t="s">
        <v>259</v>
      </c>
      <c r="BM192" s="256" t="s">
        <v>2396</v>
      </c>
    </row>
    <row r="193" s="2" customFormat="1" ht="16.5" customHeight="1">
      <c r="A193" s="39"/>
      <c r="B193" s="40"/>
      <c r="C193" s="245" t="s">
        <v>345</v>
      </c>
      <c r="D193" s="245" t="s">
        <v>255</v>
      </c>
      <c r="E193" s="246" t="s">
        <v>2036</v>
      </c>
      <c r="F193" s="247" t="s">
        <v>2037</v>
      </c>
      <c r="G193" s="248" t="s">
        <v>152</v>
      </c>
      <c r="H193" s="249">
        <v>1.26</v>
      </c>
      <c r="I193" s="250"/>
      <c r="J193" s="251">
        <f>ROUND(I193*H193,2)</f>
        <v>0</v>
      </c>
      <c r="K193" s="247" t="s">
        <v>258</v>
      </c>
      <c r="L193" s="45"/>
      <c r="M193" s="252" t="s">
        <v>1</v>
      </c>
      <c r="N193" s="253" t="s">
        <v>47</v>
      </c>
      <c r="O193" s="92"/>
      <c r="P193" s="254">
        <f>O193*H193</f>
        <v>0</v>
      </c>
      <c r="Q193" s="254">
        <v>0</v>
      </c>
      <c r="R193" s="254">
        <f>Q193*H193</f>
        <v>0</v>
      </c>
      <c r="S193" s="254">
        <v>2</v>
      </c>
      <c r="T193" s="255">
        <f>S193*H193</f>
        <v>2.52</v>
      </c>
      <c r="U193" s="39"/>
      <c r="V193" s="39"/>
      <c r="W193" s="39"/>
      <c r="X193" s="39"/>
      <c r="Y193" s="39"/>
      <c r="Z193" s="39"/>
      <c r="AA193" s="39"/>
      <c r="AB193" s="39"/>
      <c r="AC193" s="39"/>
      <c r="AD193" s="39"/>
      <c r="AE193" s="39"/>
      <c r="AR193" s="256" t="s">
        <v>259</v>
      </c>
      <c r="AT193" s="256" t="s">
        <v>255</v>
      </c>
      <c r="AU193" s="256" t="s">
        <v>14</v>
      </c>
      <c r="AY193" s="18" t="s">
        <v>253</v>
      </c>
      <c r="BE193" s="257">
        <f>IF(N193="základní",J193,0)</f>
        <v>0</v>
      </c>
      <c r="BF193" s="257">
        <f>IF(N193="snížená",J193,0)</f>
        <v>0</v>
      </c>
      <c r="BG193" s="257">
        <f>IF(N193="zákl. přenesená",J193,0)</f>
        <v>0</v>
      </c>
      <c r="BH193" s="257">
        <f>IF(N193="sníž. přenesená",J193,0)</f>
        <v>0</v>
      </c>
      <c r="BI193" s="257">
        <f>IF(N193="nulová",J193,0)</f>
        <v>0</v>
      </c>
      <c r="BJ193" s="18" t="s">
        <v>90</v>
      </c>
      <c r="BK193" s="257">
        <f>ROUND(I193*H193,2)</f>
        <v>0</v>
      </c>
      <c r="BL193" s="18" t="s">
        <v>259</v>
      </c>
      <c r="BM193" s="256" t="s">
        <v>2397</v>
      </c>
    </row>
    <row r="194" s="13" customFormat="1">
      <c r="A194" s="13"/>
      <c r="B194" s="262"/>
      <c r="C194" s="263"/>
      <c r="D194" s="258" t="s">
        <v>266</v>
      </c>
      <c r="E194" s="264" t="s">
        <v>1</v>
      </c>
      <c r="F194" s="265" t="s">
        <v>2375</v>
      </c>
      <c r="G194" s="263"/>
      <c r="H194" s="266">
        <v>1.26</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266</v>
      </c>
      <c r="AU194" s="272" t="s">
        <v>14</v>
      </c>
      <c r="AV194" s="13" t="s">
        <v>14</v>
      </c>
      <c r="AW194" s="13" t="s">
        <v>36</v>
      </c>
      <c r="AX194" s="13" t="s">
        <v>82</v>
      </c>
      <c r="AY194" s="272" t="s">
        <v>253</v>
      </c>
    </row>
    <row r="195" s="14" customFormat="1">
      <c r="A195" s="14"/>
      <c r="B195" s="273"/>
      <c r="C195" s="274"/>
      <c r="D195" s="258" t="s">
        <v>266</v>
      </c>
      <c r="E195" s="275" t="s">
        <v>2398</v>
      </c>
      <c r="F195" s="276" t="s">
        <v>269</v>
      </c>
      <c r="G195" s="274"/>
      <c r="H195" s="277">
        <v>1.26</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266</v>
      </c>
      <c r="AU195" s="283" t="s">
        <v>14</v>
      </c>
      <c r="AV195" s="14" t="s">
        <v>259</v>
      </c>
      <c r="AW195" s="14" t="s">
        <v>36</v>
      </c>
      <c r="AX195" s="14" t="s">
        <v>90</v>
      </c>
      <c r="AY195" s="283" t="s">
        <v>253</v>
      </c>
    </row>
    <row r="196" s="12" customFormat="1" ht="22.8" customHeight="1">
      <c r="A196" s="12"/>
      <c r="B196" s="229"/>
      <c r="C196" s="230"/>
      <c r="D196" s="231" t="s">
        <v>81</v>
      </c>
      <c r="E196" s="243" t="s">
        <v>1033</v>
      </c>
      <c r="F196" s="243" t="s">
        <v>1034</v>
      </c>
      <c r="G196" s="230"/>
      <c r="H196" s="230"/>
      <c r="I196" s="233"/>
      <c r="J196" s="244">
        <f>BK196</f>
        <v>0</v>
      </c>
      <c r="K196" s="230"/>
      <c r="L196" s="235"/>
      <c r="M196" s="236"/>
      <c r="N196" s="237"/>
      <c r="O196" s="237"/>
      <c r="P196" s="238">
        <f>SUM(P197:P215)</f>
        <v>0</v>
      </c>
      <c r="Q196" s="237"/>
      <c r="R196" s="238">
        <f>SUM(R197:R215)</f>
        <v>0</v>
      </c>
      <c r="S196" s="237"/>
      <c r="T196" s="239">
        <f>SUM(T197:T215)</f>
        <v>0</v>
      </c>
      <c r="U196" s="12"/>
      <c r="V196" s="12"/>
      <c r="W196" s="12"/>
      <c r="X196" s="12"/>
      <c r="Y196" s="12"/>
      <c r="Z196" s="12"/>
      <c r="AA196" s="12"/>
      <c r="AB196" s="12"/>
      <c r="AC196" s="12"/>
      <c r="AD196" s="12"/>
      <c r="AE196" s="12"/>
      <c r="AR196" s="240" t="s">
        <v>90</v>
      </c>
      <c r="AT196" s="241" t="s">
        <v>81</v>
      </c>
      <c r="AU196" s="241" t="s">
        <v>90</v>
      </c>
      <c r="AY196" s="240" t="s">
        <v>253</v>
      </c>
      <c r="BK196" s="242">
        <f>SUM(BK197:BK215)</f>
        <v>0</v>
      </c>
    </row>
    <row r="197" s="2" customFormat="1" ht="36" customHeight="1">
      <c r="A197" s="39"/>
      <c r="B197" s="40"/>
      <c r="C197" s="245" t="s">
        <v>349</v>
      </c>
      <c r="D197" s="245" t="s">
        <v>255</v>
      </c>
      <c r="E197" s="246" t="s">
        <v>1035</v>
      </c>
      <c r="F197" s="247" t="s">
        <v>1036</v>
      </c>
      <c r="G197" s="248" t="s">
        <v>185</v>
      </c>
      <c r="H197" s="249">
        <v>2.52</v>
      </c>
      <c r="I197" s="250"/>
      <c r="J197" s="251">
        <f>ROUND(I197*H197,2)</f>
        <v>0</v>
      </c>
      <c r="K197" s="247" t="s">
        <v>258</v>
      </c>
      <c r="L197" s="45"/>
      <c r="M197" s="252" t="s">
        <v>1</v>
      </c>
      <c r="N197" s="253" t="s">
        <v>47</v>
      </c>
      <c r="O197" s="92"/>
      <c r="P197" s="254">
        <f>O197*H197</f>
        <v>0</v>
      </c>
      <c r="Q197" s="254">
        <v>0</v>
      </c>
      <c r="R197" s="254">
        <f>Q197*H197</f>
        <v>0</v>
      </c>
      <c r="S197" s="254">
        <v>0</v>
      </c>
      <c r="T197" s="255">
        <f>S197*H197</f>
        <v>0</v>
      </c>
      <c r="U197" s="39"/>
      <c r="V197" s="39"/>
      <c r="W197" s="39"/>
      <c r="X197" s="39"/>
      <c r="Y197" s="39"/>
      <c r="Z197" s="39"/>
      <c r="AA197" s="39"/>
      <c r="AB197" s="39"/>
      <c r="AC197" s="39"/>
      <c r="AD197" s="39"/>
      <c r="AE197" s="39"/>
      <c r="AR197" s="256" t="s">
        <v>259</v>
      </c>
      <c r="AT197" s="256" t="s">
        <v>255</v>
      </c>
      <c r="AU197" s="256" t="s">
        <v>14</v>
      </c>
      <c r="AY197" s="18" t="s">
        <v>253</v>
      </c>
      <c r="BE197" s="257">
        <f>IF(N197="základní",J197,0)</f>
        <v>0</v>
      </c>
      <c r="BF197" s="257">
        <f>IF(N197="snížená",J197,0)</f>
        <v>0</v>
      </c>
      <c r="BG197" s="257">
        <f>IF(N197="zákl. přenesená",J197,0)</f>
        <v>0</v>
      </c>
      <c r="BH197" s="257">
        <f>IF(N197="sníž. přenesená",J197,0)</f>
        <v>0</v>
      </c>
      <c r="BI197" s="257">
        <f>IF(N197="nulová",J197,0)</f>
        <v>0</v>
      </c>
      <c r="BJ197" s="18" t="s">
        <v>90</v>
      </c>
      <c r="BK197" s="257">
        <f>ROUND(I197*H197,2)</f>
        <v>0</v>
      </c>
      <c r="BL197" s="18" t="s">
        <v>259</v>
      </c>
      <c r="BM197" s="256" t="s">
        <v>2399</v>
      </c>
    </row>
    <row r="198" s="2" customFormat="1">
      <c r="A198" s="39"/>
      <c r="B198" s="40"/>
      <c r="C198" s="41"/>
      <c r="D198" s="258" t="s">
        <v>261</v>
      </c>
      <c r="E198" s="41"/>
      <c r="F198" s="259" t="s">
        <v>1038</v>
      </c>
      <c r="G198" s="41"/>
      <c r="H198" s="41"/>
      <c r="I198" s="156"/>
      <c r="J198" s="41"/>
      <c r="K198" s="41"/>
      <c r="L198" s="45"/>
      <c r="M198" s="260"/>
      <c r="N198" s="261"/>
      <c r="O198" s="92"/>
      <c r="P198" s="92"/>
      <c r="Q198" s="92"/>
      <c r="R198" s="92"/>
      <c r="S198" s="92"/>
      <c r="T198" s="93"/>
      <c r="U198" s="39"/>
      <c r="V198" s="39"/>
      <c r="W198" s="39"/>
      <c r="X198" s="39"/>
      <c r="Y198" s="39"/>
      <c r="Z198" s="39"/>
      <c r="AA198" s="39"/>
      <c r="AB198" s="39"/>
      <c r="AC198" s="39"/>
      <c r="AD198" s="39"/>
      <c r="AE198" s="39"/>
      <c r="AT198" s="18" t="s">
        <v>261</v>
      </c>
      <c r="AU198" s="18" t="s">
        <v>14</v>
      </c>
    </row>
    <row r="199" s="13" customFormat="1">
      <c r="A199" s="13"/>
      <c r="B199" s="262"/>
      <c r="C199" s="263"/>
      <c r="D199" s="258" t="s">
        <v>266</v>
      </c>
      <c r="E199" s="264" t="s">
        <v>1</v>
      </c>
      <c r="F199" s="265" t="s">
        <v>187</v>
      </c>
      <c r="G199" s="263"/>
      <c r="H199" s="266">
        <v>2.52</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266</v>
      </c>
      <c r="AU199" s="272" t="s">
        <v>14</v>
      </c>
      <c r="AV199" s="13" t="s">
        <v>14</v>
      </c>
      <c r="AW199" s="13" t="s">
        <v>36</v>
      </c>
      <c r="AX199" s="13" t="s">
        <v>82</v>
      </c>
      <c r="AY199" s="272" t="s">
        <v>253</v>
      </c>
    </row>
    <row r="200" s="14" customFormat="1">
      <c r="A200" s="14"/>
      <c r="B200" s="273"/>
      <c r="C200" s="274"/>
      <c r="D200" s="258" t="s">
        <v>266</v>
      </c>
      <c r="E200" s="275" t="s">
        <v>1</v>
      </c>
      <c r="F200" s="276" t="s">
        <v>269</v>
      </c>
      <c r="G200" s="274"/>
      <c r="H200" s="277">
        <v>2.52</v>
      </c>
      <c r="I200" s="278"/>
      <c r="J200" s="274"/>
      <c r="K200" s="274"/>
      <c r="L200" s="279"/>
      <c r="M200" s="280"/>
      <c r="N200" s="281"/>
      <c r="O200" s="281"/>
      <c r="P200" s="281"/>
      <c r="Q200" s="281"/>
      <c r="R200" s="281"/>
      <c r="S200" s="281"/>
      <c r="T200" s="282"/>
      <c r="U200" s="14"/>
      <c r="V200" s="14"/>
      <c r="W200" s="14"/>
      <c r="X200" s="14"/>
      <c r="Y200" s="14"/>
      <c r="Z200" s="14"/>
      <c r="AA200" s="14"/>
      <c r="AB200" s="14"/>
      <c r="AC200" s="14"/>
      <c r="AD200" s="14"/>
      <c r="AE200" s="14"/>
      <c r="AT200" s="283" t="s">
        <v>266</v>
      </c>
      <c r="AU200" s="283" t="s">
        <v>14</v>
      </c>
      <c r="AV200" s="14" t="s">
        <v>259</v>
      </c>
      <c r="AW200" s="14" t="s">
        <v>36</v>
      </c>
      <c r="AX200" s="14" t="s">
        <v>90</v>
      </c>
      <c r="AY200" s="283" t="s">
        <v>253</v>
      </c>
    </row>
    <row r="201" s="2" customFormat="1" ht="36" customHeight="1">
      <c r="A201" s="39"/>
      <c r="B201" s="40"/>
      <c r="C201" s="245" t="s">
        <v>7</v>
      </c>
      <c r="D201" s="245" t="s">
        <v>255</v>
      </c>
      <c r="E201" s="246" t="s">
        <v>1042</v>
      </c>
      <c r="F201" s="247" t="s">
        <v>1043</v>
      </c>
      <c r="G201" s="248" t="s">
        <v>185</v>
      </c>
      <c r="H201" s="249">
        <v>60.479999999999997</v>
      </c>
      <c r="I201" s="250"/>
      <c r="J201" s="251">
        <f>ROUND(I201*H201,2)</f>
        <v>0</v>
      </c>
      <c r="K201" s="247" t="s">
        <v>258</v>
      </c>
      <c r="L201" s="45"/>
      <c r="M201" s="252" t="s">
        <v>1</v>
      </c>
      <c r="N201" s="253" t="s">
        <v>47</v>
      </c>
      <c r="O201" s="92"/>
      <c r="P201" s="254">
        <f>O201*H201</f>
        <v>0</v>
      </c>
      <c r="Q201" s="254">
        <v>0</v>
      </c>
      <c r="R201" s="254">
        <f>Q201*H201</f>
        <v>0</v>
      </c>
      <c r="S201" s="254">
        <v>0</v>
      </c>
      <c r="T201" s="255">
        <f>S201*H201</f>
        <v>0</v>
      </c>
      <c r="U201" s="39"/>
      <c r="V201" s="39"/>
      <c r="W201" s="39"/>
      <c r="X201" s="39"/>
      <c r="Y201" s="39"/>
      <c r="Z201" s="39"/>
      <c r="AA201" s="39"/>
      <c r="AB201" s="39"/>
      <c r="AC201" s="39"/>
      <c r="AD201" s="39"/>
      <c r="AE201" s="39"/>
      <c r="AR201" s="256" t="s">
        <v>259</v>
      </c>
      <c r="AT201" s="256" t="s">
        <v>255</v>
      </c>
      <c r="AU201" s="256" t="s">
        <v>14</v>
      </c>
      <c r="AY201" s="18" t="s">
        <v>253</v>
      </c>
      <c r="BE201" s="257">
        <f>IF(N201="základní",J201,0)</f>
        <v>0</v>
      </c>
      <c r="BF201" s="257">
        <f>IF(N201="snížená",J201,0)</f>
        <v>0</v>
      </c>
      <c r="BG201" s="257">
        <f>IF(N201="zákl. přenesená",J201,0)</f>
        <v>0</v>
      </c>
      <c r="BH201" s="257">
        <f>IF(N201="sníž. přenesená",J201,0)</f>
        <v>0</v>
      </c>
      <c r="BI201" s="257">
        <f>IF(N201="nulová",J201,0)</f>
        <v>0</v>
      </c>
      <c r="BJ201" s="18" t="s">
        <v>90</v>
      </c>
      <c r="BK201" s="257">
        <f>ROUND(I201*H201,2)</f>
        <v>0</v>
      </c>
      <c r="BL201" s="18" t="s">
        <v>259</v>
      </c>
      <c r="BM201" s="256" t="s">
        <v>2400</v>
      </c>
    </row>
    <row r="202" s="2" customFormat="1">
      <c r="A202" s="39"/>
      <c r="B202" s="40"/>
      <c r="C202" s="41"/>
      <c r="D202" s="258" t="s">
        <v>261</v>
      </c>
      <c r="E202" s="41"/>
      <c r="F202" s="259" t="s">
        <v>1038</v>
      </c>
      <c r="G202" s="41"/>
      <c r="H202" s="41"/>
      <c r="I202" s="156"/>
      <c r="J202" s="41"/>
      <c r="K202" s="41"/>
      <c r="L202" s="45"/>
      <c r="M202" s="260"/>
      <c r="N202" s="261"/>
      <c r="O202" s="92"/>
      <c r="P202" s="92"/>
      <c r="Q202" s="92"/>
      <c r="R202" s="92"/>
      <c r="S202" s="92"/>
      <c r="T202" s="93"/>
      <c r="U202" s="39"/>
      <c r="V202" s="39"/>
      <c r="W202" s="39"/>
      <c r="X202" s="39"/>
      <c r="Y202" s="39"/>
      <c r="Z202" s="39"/>
      <c r="AA202" s="39"/>
      <c r="AB202" s="39"/>
      <c r="AC202" s="39"/>
      <c r="AD202" s="39"/>
      <c r="AE202" s="39"/>
      <c r="AT202" s="18" t="s">
        <v>261</v>
      </c>
      <c r="AU202" s="18" t="s">
        <v>14</v>
      </c>
    </row>
    <row r="203" s="13" customFormat="1">
      <c r="A203" s="13"/>
      <c r="B203" s="262"/>
      <c r="C203" s="263"/>
      <c r="D203" s="258" t="s">
        <v>266</v>
      </c>
      <c r="E203" s="264" t="s">
        <v>1</v>
      </c>
      <c r="F203" s="265" t="s">
        <v>1046</v>
      </c>
      <c r="G203" s="263"/>
      <c r="H203" s="266">
        <v>60.479999999999997</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266</v>
      </c>
      <c r="AU203" s="272" t="s">
        <v>14</v>
      </c>
      <c r="AV203" s="13" t="s">
        <v>14</v>
      </c>
      <c r="AW203" s="13" t="s">
        <v>36</v>
      </c>
      <c r="AX203" s="13" t="s">
        <v>82</v>
      </c>
      <c r="AY203" s="272" t="s">
        <v>253</v>
      </c>
    </row>
    <row r="204" s="14" customFormat="1">
      <c r="A204" s="14"/>
      <c r="B204" s="273"/>
      <c r="C204" s="274"/>
      <c r="D204" s="258" t="s">
        <v>266</v>
      </c>
      <c r="E204" s="275" t="s">
        <v>1</v>
      </c>
      <c r="F204" s="276" t="s">
        <v>269</v>
      </c>
      <c r="G204" s="274"/>
      <c r="H204" s="277">
        <v>60.479999999999997</v>
      </c>
      <c r="I204" s="278"/>
      <c r="J204" s="274"/>
      <c r="K204" s="274"/>
      <c r="L204" s="279"/>
      <c r="M204" s="280"/>
      <c r="N204" s="281"/>
      <c r="O204" s="281"/>
      <c r="P204" s="281"/>
      <c r="Q204" s="281"/>
      <c r="R204" s="281"/>
      <c r="S204" s="281"/>
      <c r="T204" s="282"/>
      <c r="U204" s="14"/>
      <c r="V204" s="14"/>
      <c r="W204" s="14"/>
      <c r="X204" s="14"/>
      <c r="Y204" s="14"/>
      <c r="Z204" s="14"/>
      <c r="AA204" s="14"/>
      <c r="AB204" s="14"/>
      <c r="AC204" s="14"/>
      <c r="AD204" s="14"/>
      <c r="AE204" s="14"/>
      <c r="AT204" s="283" t="s">
        <v>266</v>
      </c>
      <c r="AU204" s="283" t="s">
        <v>14</v>
      </c>
      <c r="AV204" s="14" t="s">
        <v>259</v>
      </c>
      <c r="AW204" s="14" t="s">
        <v>36</v>
      </c>
      <c r="AX204" s="14" t="s">
        <v>90</v>
      </c>
      <c r="AY204" s="283" t="s">
        <v>253</v>
      </c>
    </row>
    <row r="205" s="2" customFormat="1" ht="24" customHeight="1">
      <c r="A205" s="39"/>
      <c r="B205" s="40"/>
      <c r="C205" s="245" t="s">
        <v>360</v>
      </c>
      <c r="D205" s="245" t="s">
        <v>255</v>
      </c>
      <c r="E205" s="246" t="s">
        <v>1048</v>
      </c>
      <c r="F205" s="247" t="s">
        <v>1049</v>
      </c>
      <c r="G205" s="248" t="s">
        <v>185</v>
      </c>
      <c r="H205" s="249">
        <v>5.04</v>
      </c>
      <c r="I205" s="250"/>
      <c r="J205" s="251">
        <f>ROUND(I205*H205,2)</f>
        <v>0</v>
      </c>
      <c r="K205" s="247" t="s">
        <v>258</v>
      </c>
      <c r="L205" s="45"/>
      <c r="M205" s="252" t="s">
        <v>1</v>
      </c>
      <c r="N205" s="253" t="s">
        <v>47</v>
      </c>
      <c r="O205" s="92"/>
      <c r="P205" s="254">
        <f>O205*H205</f>
        <v>0</v>
      </c>
      <c r="Q205" s="254">
        <v>0</v>
      </c>
      <c r="R205" s="254">
        <f>Q205*H205</f>
        <v>0</v>
      </c>
      <c r="S205" s="254">
        <v>0</v>
      </c>
      <c r="T205" s="255">
        <f>S205*H205</f>
        <v>0</v>
      </c>
      <c r="U205" s="39"/>
      <c r="V205" s="39"/>
      <c r="W205" s="39"/>
      <c r="X205" s="39"/>
      <c r="Y205" s="39"/>
      <c r="Z205" s="39"/>
      <c r="AA205" s="39"/>
      <c r="AB205" s="39"/>
      <c r="AC205" s="39"/>
      <c r="AD205" s="39"/>
      <c r="AE205" s="39"/>
      <c r="AR205" s="256" t="s">
        <v>259</v>
      </c>
      <c r="AT205" s="256" t="s">
        <v>255</v>
      </c>
      <c r="AU205" s="256" t="s">
        <v>14</v>
      </c>
      <c r="AY205" s="18" t="s">
        <v>253</v>
      </c>
      <c r="BE205" s="257">
        <f>IF(N205="základní",J205,0)</f>
        <v>0</v>
      </c>
      <c r="BF205" s="257">
        <f>IF(N205="snížená",J205,0)</f>
        <v>0</v>
      </c>
      <c r="BG205" s="257">
        <f>IF(N205="zákl. přenesená",J205,0)</f>
        <v>0</v>
      </c>
      <c r="BH205" s="257">
        <f>IF(N205="sníž. přenesená",J205,0)</f>
        <v>0</v>
      </c>
      <c r="BI205" s="257">
        <f>IF(N205="nulová",J205,0)</f>
        <v>0</v>
      </c>
      <c r="BJ205" s="18" t="s">
        <v>90</v>
      </c>
      <c r="BK205" s="257">
        <f>ROUND(I205*H205,2)</f>
        <v>0</v>
      </c>
      <c r="BL205" s="18" t="s">
        <v>259</v>
      </c>
      <c r="BM205" s="256" t="s">
        <v>2401</v>
      </c>
    </row>
    <row r="206" s="2" customFormat="1">
      <c r="A206" s="39"/>
      <c r="B206" s="40"/>
      <c r="C206" s="41"/>
      <c r="D206" s="258" t="s">
        <v>261</v>
      </c>
      <c r="E206" s="41"/>
      <c r="F206" s="259" t="s">
        <v>1051</v>
      </c>
      <c r="G206" s="41"/>
      <c r="H206" s="41"/>
      <c r="I206" s="156"/>
      <c r="J206" s="41"/>
      <c r="K206" s="41"/>
      <c r="L206" s="45"/>
      <c r="M206" s="260"/>
      <c r="N206" s="261"/>
      <c r="O206" s="92"/>
      <c r="P206" s="92"/>
      <c r="Q206" s="92"/>
      <c r="R206" s="92"/>
      <c r="S206" s="92"/>
      <c r="T206" s="93"/>
      <c r="U206" s="39"/>
      <c r="V206" s="39"/>
      <c r="W206" s="39"/>
      <c r="X206" s="39"/>
      <c r="Y206" s="39"/>
      <c r="Z206" s="39"/>
      <c r="AA206" s="39"/>
      <c r="AB206" s="39"/>
      <c r="AC206" s="39"/>
      <c r="AD206" s="39"/>
      <c r="AE206" s="39"/>
      <c r="AT206" s="18" t="s">
        <v>261</v>
      </c>
      <c r="AU206" s="18" t="s">
        <v>14</v>
      </c>
    </row>
    <row r="207" s="13" customFormat="1">
      <c r="A207" s="13"/>
      <c r="B207" s="262"/>
      <c r="C207" s="263"/>
      <c r="D207" s="258" t="s">
        <v>266</v>
      </c>
      <c r="E207" s="264" t="s">
        <v>183</v>
      </c>
      <c r="F207" s="265" t="s">
        <v>2402</v>
      </c>
      <c r="G207" s="263"/>
      <c r="H207" s="266">
        <v>2.52</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266</v>
      </c>
      <c r="AU207" s="272" t="s">
        <v>14</v>
      </c>
      <c r="AV207" s="13" t="s">
        <v>14</v>
      </c>
      <c r="AW207" s="13" t="s">
        <v>36</v>
      </c>
      <c r="AX207" s="13" t="s">
        <v>82</v>
      </c>
      <c r="AY207" s="272" t="s">
        <v>253</v>
      </c>
    </row>
    <row r="208" s="14" customFormat="1">
      <c r="A208" s="14"/>
      <c r="B208" s="273"/>
      <c r="C208" s="274"/>
      <c r="D208" s="258" t="s">
        <v>266</v>
      </c>
      <c r="E208" s="275" t="s">
        <v>187</v>
      </c>
      <c r="F208" s="276" t="s">
        <v>269</v>
      </c>
      <c r="G208" s="274"/>
      <c r="H208" s="277">
        <v>2.52</v>
      </c>
      <c r="I208" s="278"/>
      <c r="J208" s="274"/>
      <c r="K208" s="274"/>
      <c r="L208" s="279"/>
      <c r="M208" s="280"/>
      <c r="N208" s="281"/>
      <c r="O208" s="281"/>
      <c r="P208" s="281"/>
      <c r="Q208" s="281"/>
      <c r="R208" s="281"/>
      <c r="S208" s="281"/>
      <c r="T208" s="282"/>
      <c r="U208" s="14"/>
      <c r="V208" s="14"/>
      <c r="W208" s="14"/>
      <c r="X208" s="14"/>
      <c r="Y208" s="14"/>
      <c r="Z208" s="14"/>
      <c r="AA208" s="14"/>
      <c r="AB208" s="14"/>
      <c r="AC208" s="14"/>
      <c r="AD208" s="14"/>
      <c r="AE208" s="14"/>
      <c r="AT208" s="283" t="s">
        <v>266</v>
      </c>
      <c r="AU208" s="283" t="s">
        <v>14</v>
      </c>
      <c r="AV208" s="14" t="s">
        <v>259</v>
      </c>
      <c r="AW208" s="14" t="s">
        <v>36</v>
      </c>
      <c r="AX208" s="14" t="s">
        <v>82</v>
      </c>
      <c r="AY208" s="283" t="s">
        <v>253</v>
      </c>
    </row>
    <row r="209" s="13" customFormat="1">
      <c r="A209" s="13"/>
      <c r="B209" s="262"/>
      <c r="C209" s="263"/>
      <c r="D209" s="258" t="s">
        <v>266</v>
      </c>
      <c r="E209" s="264" t="s">
        <v>1</v>
      </c>
      <c r="F209" s="265" t="s">
        <v>2403</v>
      </c>
      <c r="G209" s="263"/>
      <c r="H209" s="266">
        <v>2.52</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266</v>
      </c>
      <c r="AU209" s="272" t="s">
        <v>14</v>
      </c>
      <c r="AV209" s="13" t="s">
        <v>14</v>
      </c>
      <c r="AW209" s="13" t="s">
        <v>36</v>
      </c>
      <c r="AX209" s="13" t="s">
        <v>82</v>
      </c>
      <c r="AY209" s="272" t="s">
        <v>253</v>
      </c>
    </row>
    <row r="210" s="13" customFormat="1">
      <c r="A210" s="13"/>
      <c r="B210" s="262"/>
      <c r="C210" s="263"/>
      <c r="D210" s="258" t="s">
        <v>266</v>
      </c>
      <c r="E210" s="264" t="s">
        <v>1</v>
      </c>
      <c r="F210" s="265" t="s">
        <v>2404</v>
      </c>
      <c r="G210" s="263"/>
      <c r="H210" s="266">
        <v>2.52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266</v>
      </c>
      <c r="AU210" s="272" t="s">
        <v>14</v>
      </c>
      <c r="AV210" s="13" t="s">
        <v>14</v>
      </c>
      <c r="AW210" s="13" t="s">
        <v>36</v>
      </c>
      <c r="AX210" s="13" t="s">
        <v>82</v>
      </c>
      <c r="AY210" s="272" t="s">
        <v>253</v>
      </c>
    </row>
    <row r="211" s="14" customFormat="1">
      <c r="A211" s="14"/>
      <c r="B211" s="273"/>
      <c r="C211" s="274"/>
      <c r="D211" s="258" t="s">
        <v>266</v>
      </c>
      <c r="E211" s="275" t="s">
        <v>1</v>
      </c>
      <c r="F211" s="276" t="s">
        <v>269</v>
      </c>
      <c r="G211" s="274"/>
      <c r="H211" s="277">
        <v>5.04</v>
      </c>
      <c r="I211" s="278"/>
      <c r="J211" s="274"/>
      <c r="K211" s="274"/>
      <c r="L211" s="279"/>
      <c r="M211" s="280"/>
      <c r="N211" s="281"/>
      <c r="O211" s="281"/>
      <c r="P211" s="281"/>
      <c r="Q211" s="281"/>
      <c r="R211" s="281"/>
      <c r="S211" s="281"/>
      <c r="T211" s="282"/>
      <c r="U211" s="14"/>
      <c r="V211" s="14"/>
      <c r="W211" s="14"/>
      <c r="X211" s="14"/>
      <c r="Y211" s="14"/>
      <c r="Z211" s="14"/>
      <c r="AA211" s="14"/>
      <c r="AB211" s="14"/>
      <c r="AC211" s="14"/>
      <c r="AD211" s="14"/>
      <c r="AE211" s="14"/>
      <c r="AT211" s="283" t="s">
        <v>266</v>
      </c>
      <c r="AU211" s="283" t="s">
        <v>14</v>
      </c>
      <c r="AV211" s="14" t="s">
        <v>259</v>
      </c>
      <c r="AW211" s="14" t="s">
        <v>36</v>
      </c>
      <c r="AX211" s="14" t="s">
        <v>90</v>
      </c>
      <c r="AY211" s="283" t="s">
        <v>253</v>
      </c>
    </row>
    <row r="212" s="2" customFormat="1" ht="36" customHeight="1">
      <c r="A212" s="39"/>
      <c r="B212" s="40"/>
      <c r="C212" s="245" t="s">
        <v>364</v>
      </c>
      <c r="D212" s="245" t="s">
        <v>255</v>
      </c>
      <c r="E212" s="246" t="s">
        <v>1074</v>
      </c>
      <c r="F212" s="247" t="s">
        <v>1075</v>
      </c>
      <c r="G212" s="248" t="s">
        <v>185</v>
      </c>
      <c r="H212" s="249">
        <v>2.52</v>
      </c>
      <c r="I212" s="250"/>
      <c r="J212" s="251">
        <f>ROUND(I212*H212,2)</f>
        <v>0</v>
      </c>
      <c r="K212" s="247" t="s">
        <v>258</v>
      </c>
      <c r="L212" s="45"/>
      <c r="M212" s="252" t="s">
        <v>1</v>
      </c>
      <c r="N212" s="253" t="s">
        <v>47</v>
      </c>
      <c r="O212" s="92"/>
      <c r="P212" s="254">
        <f>O212*H212</f>
        <v>0</v>
      </c>
      <c r="Q212" s="254">
        <v>0</v>
      </c>
      <c r="R212" s="254">
        <f>Q212*H212</f>
        <v>0</v>
      </c>
      <c r="S212" s="254">
        <v>0</v>
      </c>
      <c r="T212" s="255">
        <f>S212*H212</f>
        <v>0</v>
      </c>
      <c r="U212" s="39"/>
      <c r="V212" s="39"/>
      <c r="W212" s="39"/>
      <c r="X212" s="39"/>
      <c r="Y212" s="39"/>
      <c r="Z212" s="39"/>
      <c r="AA212" s="39"/>
      <c r="AB212" s="39"/>
      <c r="AC212" s="39"/>
      <c r="AD212" s="39"/>
      <c r="AE212" s="39"/>
      <c r="AR212" s="256" t="s">
        <v>259</v>
      </c>
      <c r="AT212" s="256" t="s">
        <v>255</v>
      </c>
      <c r="AU212" s="256" t="s">
        <v>14</v>
      </c>
      <c r="AY212" s="18" t="s">
        <v>253</v>
      </c>
      <c r="BE212" s="257">
        <f>IF(N212="základní",J212,0)</f>
        <v>0</v>
      </c>
      <c r="BF212" s="257">
        <f>IF(N212="snížená",J212,0)</f>
        <v>0</v>
      </c>
      <c r="BG212" s="257">
        <f>IF(N212="zákl. přenesená",J212,0)</f>
        <v>0</v>
      </c>
      <c r="BH212" s="257">
        <f>IF(N212="sníž. přenesená",J212,0)</f>
        <v>0</v>
      </c>
      <c r="BI212" s="257">
        <f>IF(N212="nulová",J212,0)</f>
        <v>0</v>
      </c>
      <c r="BJ212" s="18" t="s">
        <v>90</v>
      </c>
      <c r="BK212" s="257">
        <f>ROUND(I212*H212,2)</f>
        <v>0</v>
      </c>
      <c r="BL212" s="18" t="s">
        <v>259</v>
      </c>
      <c r="BM212" s="256" t="s">
        <v>2405</v>
      </c>
    </row>
    <row r="213" s="2" customFormat="1">
      <c r="A213" s="39"/>
      <c r="B213" s="40"/>
      <c r="C213" s="41"/>
      <c r="D213" s="258" t="s">
        <v>261</v>
      </c>
      <c r="E213" s="41"/>
      <c r="F213" s="259" t="s">
        <v>1077</v>
      </c>
      <c r="G213" s="41"/>
      <c r="H213" s="41"/>
      <c r="I213" s="156"/>
      <c r="J213" s="41"/>
      <c r="K213" s="41"/>
      <c r="L213" s="45"/>
      <c r="M213" s="260"/>
      <c r="N213" s="261"/>
      <c r="O213" s="92"/>
      <c r="P213" s="92"/>
      <c r="Q213" s="92"/>
      <c r="R213" s="92"/>
      <c r="S213" s="92"/>
      <c r="T213" s="93"/>
      <c r="U213" s="39"/>
      <c r="V213" s="39"/>
      <c r="W213" s="39"/>
      <c r="X213" s="39"/>
      <c r="Y213" s="39"/>
      <c r="Z213" s="39"/>
      <c r="AA213" s="39"/>
      <c r="AB213" s="39"/>
      <c r="AC213" s="39"/>
      <c r="AD213" s="39"/>
      <c r="AE213" s="39"/>
      <c r="AT213" s="18" t="s">
        <v>261</v>
      </c>
      <c r="AU213" s="18" t="s">
        <v>14</v>
      </c>
    </row>
    <row r="214" s="13" customFormat="1">
      <c r="A214" s="13"/>
      <c r="B214" s="262"/>
      <c r="C214" s="263"/>
      <c r="D214" s="258" t="s">
        <v>266</v>
      </c>
      <c r="E214" s="264" t="s">
        <v>1</v>
      </c>
      <c r="F214" s="265" t="s">
        <v>183</v>
      </c>
      <c r="G214" s="263"/>
      <c r="H214" s="266">
        <v>2.52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266</v>
      </c>
      <c r="AU214" s="272" t="s">
        <v>14</v>
      </c>
      <c r="AV214" s="13" t="s">
        <v>14</v>
      </c>
      <c r="AW214" s="13" t="s">
        <v>36</v>
      </c>
      <c r="AX214" s="13" t="s">
        <v>82</v>
      </c>
      <c r="AY214" s="272" t="s">
        <v>253</v>
      </c>
    </row>
    <row r="215" s="14" customFormat="1">
      <c r="A215" s="14"/>
      <c r="B215" s="273"/>
      <c r="C215" s="274"/>
      <c r="D215" s="258" t="s">
        <v>266</v>
      </c>
      <c r="E215" s="275" t="s">
        <v>1</v>
      </c>
      <c r="F215" s="276" t="s">
        <v>269</v>
      </c>
      <c r="G215" s="274"/>
      <c r="H215" s="277">
        <v>2.52</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266</v>
      </c>
      <c r="AU215" s="283" t="s">
        <v>14</v>
      </c>
      <c r="AV215" s="14" t="s">
        <v>259</v>
      </c>
      <c r="AW215" s="14" t="s">
        <v>36</v>
      </c>
      <c r="AX215" s="14" t="s">
        <v>90</v>
      </c>
      <c r="AY215" s="283" t="s">
        <v>253</v>
      </c>
    </row>
    <row r="216" s="12" customFormat="1" ht="22.8" customHeight="1">
      <c r="A216" s="12"/>
      <c r="B216" s="229"/>
      <c r="C216" s="230"/>
      <c r="D216" s="231" t="s">
        <v>81</v>
      </c>
      <c r="E216" s="243" t="s">
        <v>1086</v>
      </c>
      <c r="F216" s="243" t="s">
        <v>1087</v>
      </c>
      <c r="G216" s="230"/>
      <c r="H216" s="230"/>
      <c r="I216" s="233"/>
      <c r="J216" s="244">
        <f>BK216</f>
        <v>0</v>
      </c>
      <c r="K216" s="230"/>
      <c r="L216" s="235"/>
      <c r="M216" s="236"/>
      <c r="N216" s="237"/>
      <c r="O216" s="237"/>
      <c r="P216" s="238">
        <f>SUM(P217:P218)</f>
        <v>0</v>
      </c>
      <c r="Q216" s="237"/>
      <c r="R216" s="238">
        <f>SUM(R217:R218)</f>
        <v>0</v>
      </c>
      <c r="S216" s="237"/>
      <c r="T216" s="239">
        <f>SUM(T217:T218)</f>
        <v>0</v>
      </c>
      <c r="U216" s="12"/>
      <c r="V216" s="12"/>
      <c r="W216" s="12"/>
      <c r="X216" s="12"/>
      <c r="Y216" s="12"/>
      <c r="Z216" s="12"/>
      <c r="AA216" s="12"/>
      <c r="AB216" s="12"/>
      <c r="AC216" s="12"/>
      <c r="AD216" s="12"/>
      <c r="AE216" s="12"/>
      <c r="AR216" s="240" t="s">
        <v>90</v>
      </c>
      <c r="AT216" s="241" t="s">
        <v>81</v>
      </c>
      <c r="AU216" s="241" t="s">
        <v>90</v>
      </c>
      <c r="AY216" s="240" t="s">
        <v>253</v>
      </c>
      <c r="BK216" s="242">
        <f>SUM(BK217:BK218)</f>
        <v>0</v>
      </c>
    </row>
    <row r="217" s="2" customFormat="1" ht="16.5" customHeight="1">
      <c r="A217" s="39"/>
      <c r="B217" s="40"/>
      <c r="C217" s="245" t="s">
        <v>370</v>
      </c>
      <c r="D217" s="245" t="s">
        <v>255</v>
      </c>
      <c r="E217" s="246" t="s">
        <v>2406</v>
      </c>
      <c r="F217" s="247" t="s">
        <v>2407</v>
      </c>
      <c r="G217" s="248" t="s">
        <v>185</v>
      </c>
      <c r="H217" s="249">
        <v>9.9079999999999995</v>
      </c>
      <c r="I217" s="250"/>
      <c r="J217" s="251">
        <f>ROUND(I217*H217,2)</f>
        <v>0</v>
      </c>
      <c r="K217" s="247" t="s">
        <v>1</v>
      </c>
      <c r="L217" s="45"/>
      <c r="M217" s="252" t="s">
        <v>1</v>
      </c>
      <c r="N217" s="253" t="s">
        <v>47</v>
      </c>
      <c r="O217" s="92"/>
      <c r="P217" s="254">
        <f>O217*H217</f>
        <v>0</v>
      </c>
      <c r="Q217" s="254">
        <v>0</v>
      </c>
      <c r="R217" s="254">
        <f>Q217*H217</f>
        <v>0</v>
      </c>
      <c r="S217" s="254">
        <v>0</v>
      </c>
      <c r="T217" s="255">
        <f>S217*H217</f>
        <v>0</v>
      </c>
      <c r="U217" s="39"/>
      <c r="V217" s="39"/>
      <c r="W217" s="39"/>
      <c r="X217" s="39"/>
      <c r="Y217" s="39"/>
      <c r="Z217" s="39"/>
      <c r="AA217" s="39"/>
      <c r="AB217" s="39"/>
      <c r="AC217" s="39"/>
      <c r="AD217" s="39"/>
      <c r="AE217" s="39"/>
      <c r="AR217" s="256" t="s">
        <v>259</v>
      </c>
      <c r="AT217" s="256" t="s">
        <v>255</v>
      </c>
      <c r="AU217" s="256" t="s">
        <v>14</v>
      </c>
      <c r="AY217" s="18" t="s">
        <v>253</v>
      </c>
      <c r="BE217" s="257">
        <f>IF(N217="základní",J217,0)</f>
        <v>0</v>
      </c>
      <c r="BF217" s="257">
        <f>IF(N217="snížená",J217,0)</f>
        <v>0</v>
      </c>
      <c r="BG217" s="257">
        <f>IF(N217="zákl. přenesená",J217,0)</f>
        <v>0</v>
      </c>
      <c r="BH217" s="257">
        <f>IF(N217="sníž. přenesená",J217,0)</f>
        <v>0</v>
      </c>
      <c r="BI217" s="257">
        <f>IF(N217="nulová",J217,0)</f>
        <v>0</v>
      </c>
      <c r="BJ217" s="18" t="s">
        <v>90</v>
      </c>
      <c r="BK217" s="257">
        <f>ROUND(I217*H217,2)</f>
        <v>0</v>
      </c>
      <c r="BL217" s="18" t="s">
        <v>259</v>
      </c>
      <c r="BM217" s="256" t="s">
        <v>2408</v>
      </c>
    </row>
    <row r="218" s="2" customFormat="1">
      <c r="A218" s="39"/>
      <c r="B218" s="40"/>
      <c r="C218" s="41"/>
      <c r="D218" s="258" t="s">
        <v>261</v>
      </c>
      <c r="E218" s="41"/>
      <c r="F218" s="259" t="s">
        <v>2257</v>
      </c>
      <c r="G218" s="41"/>
      <c r="H218" s="41"/>
      <c r="I218" s="156"/>
      <c r="J218" s="41"/>
      <c r="K218" s="41"/>
      <c r="L218" s="45"/>
      <c r="M218" s="327"/>
      <c r="N218" s="328"/>
      <c r="O218" s="306"/>
      <c r="P218" s="306"/>
      <c r="Q218" s="306"/>
      <c r="R218" s="306"/>
      <c r="S218" s="306"/>
      <c r="T218" s="329"/>
      <c r="U218" s="39"/>
      <c r="V218" s="39"/>
      <c r="W218" s="39"/>
      <c r="X218" s="39"/>
      <c r="Y218" s="39"/>
      <c r="Z218" s="39"/>
      <c r="AA218" s="39"/>
      <c r="AB218" s="39"/>
      <c r="AC218" s="39"/>
      <c r="AD218" s="39"/>
      <c r="AE218" s="39"/>
      <c r="AT218" s="18" t="s">
        <v>261</v>
      </c>
      <c r="AU218" s="18" t="s">
        <v>14</v>
      </c>
    </row>
    <row r="219" s="2" customFormat="1" ht="6.96" customHeight="1">
      <c r="A219" s="39"/>
      <c r="B219" s="67"/>
      <c r="C219" s="68"/>
      <c r="D219" s="68"/>
      <c r="E219" s="68"/>
      <c r="F219" s="68"/>
      <c r="G219" s="68"/>
      <c r="H219" s="68"/>
      <c r="I219" s="194"/>
      <c r="J219" s="68"/>
      <c r="K219" s="68"/>
      <c r="L219" s="45"/>
      <c r="M219" s="39"/>
      <c r="O219" s="39"/>
      <c r="P219" s="39"/>
      <c r="Q219" s="39"/>
      <c r="R219" s="39"/>
      <c r="S219" s="39"/>
      <c r="T219" s="39"/>
      <c r="U219" s="39"/>
      <c r="V219" s="39"/>
      <c r="W219" s="39"/>
      <c r="X219" s="39"/>
      <c r="Y219" s="39"/>
      <c r="Z219" s="39"/>
      <c r="AA219" s="39"/>
      <c r="AB219" s="39"/>
      <c r="AC219" s="39"/>
      <c r="AD219" s="39"/>
      <c r="AE219" s="39"/>
    </row>
  </sheetData>
  <sheetProtection sheet="1" autoFilter="0" formatColumns="0" formatRows="0" objects="1" scenarios="1" spinCount="100000" saltValue="p46gbPmK9KFuN7JEE/ePDbRdaQYz47yGcaHY/9VqD8vPtOVRidm5mWFWITw9T07BOjP06+SZmXeVLw0LnkjV+A==" hashValue="zk51oszzMTQj+jn+eDfL09a1Nufmd+bBtozFnZO9Bb+fio92KlVmFRLVHyycsqhsM6Ybc00WwdqFUH3e83CdHg==" algorithmName="SHA-512" password="CC35"/>
  <autoFilter ref="C121:K218"/>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131</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2409</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ROUND(J121,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ROUND((SUM(BE121:BE244)),  2)</f>
        <v>0</v>
      </c>
      <c r="G33" s="39"/>
      <c r="H33" s="39"/>
      <c r="I33" s="173">
        <v>0.20999999999999999</v>
      </c>
      <c r="J33" s="172">
        <f>ROUND(((SUM(BE121:BE244))*I33),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ROUND((SUM(BF121:BF244)),  2)</f>
        <v>0</v>
      </c>
      <c r="G34" s="39"/>
      <c r="H34" s="39"/>
      <c r="I34" s="173">
        <v>0.14999999999999999</v>
      </c>
      <c r="J34" s="172">
        <f>ROUND(((SUM(BF121:BF244))*I34),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ROUND((SUM(BG121:BG244)),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ROUND((SUM(BH121:BH244)),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ROUND((SUM(BI121:BI244)),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801 - Sadové úpravy</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J121</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226</v>
      </c>
      <c r="E97" s="207"/>
      <c r="F97" s="207"/>
      <c r="G97" s="207"/>
      <c r="H97" s="207"/>
      <c r="I97" s="208"/>
      <c r="J97" s="209">
        <f>J122</f>
        <v>0</v>
      </c>
      <c r="K97" s="205"/>
      <c r="L97" s="210"/>
      <c r="S97" s="9"/>
      <c r="T97" s="9"/>
      <c r="U97" s="9"/>
      <c r="V97" s="9"/>
      <c r="W97" s="9"/>
      <c r="X97" s="9"/>
      <c r="Y97" s="9"/>
      <c r="Z97" s="9"/>
      <c r="AA97" s="9"/>
      <c r="AB97" s="9"/>
      <c r="AC97" s="9"/>
      <c r="AD97" s="9"/>
      <c r="AE97" s="9"/>
    </row>
    <row r="98" s="10" customFormat="1" ht="19.92" customHeight="1">
      <c r="A98" s="10"/>
      <c r="B98" s="211"/>
      <c r="C98" s="134"/>
      <c r="D98" s="212" t="s">
        <v>227</v>
      </c>
      <c r="E98" s="213"/>
      <c r="F98" s="213"/>
      <c r="G98" s="213"/>
      <c r="H98" s="213"/>
      <c r="I98" s="214"/>
      <c r="J98" s="215">
        <f>J123</f>
        <v>0</v>
      </c>
      <c r="K98" s="134"/>
      <c r="L98" s="216"/>
      <c r="S98" s="10"/>
      <c r="T98" s="10"/>
      <c r="U98" s="10"/>
      <c r="V98" s="10"/>
      <c r="W98" s="10"/>
      <c r="X98" s="10"/>
      <c r="Y98" s="10"/>
      <c r="Z98" s="10"/>
      <c r="AA98" s="10"/>
      <c r="AB98" s="10"/>
      <c r="AC98" s="10"/>
      <c r="AD98" s="10"/>
      <c r="AE98" s="10"/>
    </row>
    <row r="99" s="10" customFormat="1" ht="19.92" customHeight="1">
      <c r="A99" s="10"/>
      <c r="B99" s="211"/>
      <c r="C99" s="134"/>
      <c r="D99" s="212" t="s">
        <v>228</v>
      </c>
      <c r="E99" s="213"/>
      <c r="F99" s="213"/>
      <c r="G99" s="213"/>
      <c r="H99" s="213"/>
      <c r="I99" s="214"/>
      <c r="J99" s="215">
        <f>J231</f>
        <v>0</v>
      </c>
      <c r="K99" s="134"/>
      <c r="L99" s="216"/>
      <c r="S99" s="10"/>
      <c r="T99" s="10"/>
      <c r="U99" s="10"/>
      <c r="V99" s="10"/>
      <c r="W99" s="10"/>
      <c r="X99" s="10"/>
      <c r="Y99" s="10"/>
      <c r="Z99" s="10"/>
      <c r="AA99" s="10"/>
      <c r="AB99" s="10"/>
      <c r="AC99" s="10"/>
      <c r="AD99" s="10"/>
      <c r="AE99" s="10"/>
    </row>
    <row r="100" s="10" customFormat="1" ht="19.92" customHeight="1">
      <c r="A100" s="10"/>
      <c r="B100" s="211"/>
      <c r="C100" s="134"/>
      <c r="D100" s="212" t="s">
        <v>233</v>
      </c>
      <c r="E100" s="213"/>
      <c r="F100" s="213"/>
      <c r="G100" s="213"/>
      <c r="H100" s="213"/>
      <c r="I100" s="214"/>
      <c r="J100" s="215">
        <f>J236</f>
        <v>0</v>
      </c>
      <c r="K100" s="134"/>
      <c r="L100" s="216"/>
      <c r="S100" s="10"/>
      <c r="T100" s="10"/>
      <c r="U100" s="10"/>
      <c r="V100" s="10"/>
      <c r="W100" s="10"/>
      <c r="X100" s="10"/>
      <c r="Y100" s="10"/>
      <c r="Z100" s="10"/>
      <c r="AA100" s="10"/>
      <c r="AB100" s="10"/>
      <c r="AC100" s="10"/>
      <c r="AD100" s="10"/>
      <c r="AE100" s="10"/>
    </row>
    <row r="101" s="10" customFormat="1" ht="19.92" customHeight="1">
      <c r="A101" s="10"/>
      <c r="B101" s="211"/>
      <c r="C101" s="134"/>
      <c r="D101" s="212" t="s">
        <v>235</v>
      </c>
      <c r="E101" s="213"/>
      <c r="F101" s="213"/>
      <c r="G101" s="213"/>
      <c r="H101" s="213"/>
      <c r="I101" s="214"/>
      <c r="J101" s="215">
        <f>J243</f>
        <v>0</v>
      </c>
      <c r="K101" s="134"/>
      <c r="L101" s="216"/>
      <c r="S101" s="10"/>
      <c r="T101" s="10"/>
      <c r="U101" s="10"/>
      <c r="V101" s="10"/>
      <c r="W101" s="10"/>
      <c r="X101" s="10"/>
      <c r="Y101" s="10"/>
      <c r="Z101" s="10"/>
      <c r="AA101" s="10"/>
      <c r="AB101" s="10"/>
      <c r="AC101" s="10"/>
      <c r="AD101" s="10"/>
      <c r="AE101" s="10"/>
    </row>
    <row r="102" s="2" customFormat="1" ht="21.84" customHeight="1">
      <c r="A102" s="39"/>
      <c r="B102" s="40"/>
      <c r="C102" s="41"/>
      <c r="D102" s="41"/>
      <c r="E102" s="41"/>
      <c r="F102" s="41"/>
      <c r="G102" s="41"/>
      <c r="H102" s="41"/>
      <c r="I102" s="156"/>
      <c r="J102" s="41"/>
      <c r="K102" s="41"/>
      <c r="L102" s="64"/>
      <c r="S102" s="39"/>
      <c r="T102" s="39"/>
      <c r="U102" s="39"/>
      <c r="V102" s="39"/>
      <c r="W102" s="39"/>
      <c r="X102" s="39"/>
      <c r="Y102" s="39"/>
      <c r="Z102" s="39"/>
      <c r="AA102" s="39"/>
      <c r="AB102" s="39"/>
      <c r="AC102" s="39"/>
      <c r="AD102" s="39"/>
      <c r="AE102" s="39"/>
    </row>
    <row r="103" s="2" customFormat="1" ht="6.96" customHeight="1">
      <c r="A103" s="39"/>
      <c r="B103" s="67"/>
      <c r="C103" s="68"/>
      <c r="D103" s="68"/>
      <c r="E103" s="68"/>
      <c r="F103" s="68"/>
      <c r="G103" s="68"/>
      <c r="H103" s="68"/>
      <c r="I103" s="194"/>
      <c r="J103" s="68"/>
      <c r="K103" s="68"/>
      <c r="L103" s="64"/>
      <c r="S103" s="39"/>
      <c r="T103" s="39"/>
      <c r="U103" s="39"/>
      <c r="V103" s="39"/>
      <c r="W103" s="39"/>
      <c r="X103" s="39"/>
      <c r="Y103" s="39"/>
      <c r="Z103" s="39"/>
      <c r="AA103" s="39"/>
      <c r="AB103" s="39"/>
      <c r="AC103" s="39"/>
      <c r="AD103" s="39"/>
      <c r="AE103" s="39"/>
    </row>
    <row r="107" s="2" customFormat="1" ht="6.96" customHeight="1">
      <c r="A107" s="39"/>
      <c r="B107" s="69"/>
      <c r="C107" s="70"/>
      <c r="D107" s="70"/>
      <c r="E107" s="70"/>
      <c r="F107" s="70"/>
      <c r="G107" s="70"/>
      <c r="H107" s="70"/>
      <c r="I107" s="197"/>
      <c r="J107" s="70"/>
      <c r="K107" s="70"/>
      <c r="L107" s="64"/>
      <c r="S107" s="39"/>
      <c r="T107" s="39"/>
      <c r="U107" s="39"/>
      <c r="V107" s="39"/>
      <c r="W107" s="39"/>
      <c r="X107" s="39"/>
      <c r="Y107" s="39"/>
      <c r="Z107" s="39"/>
      <c r="AA107" s="39"/>
      <c r="AB107" s="39"/>
      <c r="AC107" s="39"/>
      <c r="AD107" s="39"/>
      <c r="AE107" s="39"/>
    </row>
    <row r="108" s="2" customFormat="1" ht="24.96" customHeight="1">
      <c r="A108" s="39"/>
      <c r="B108" s="40"/>
      <c r="C108" s="24" t="s">
        <v>238</v>
      </c>
      <c r="D108" s="41"/>
      <c r="E108" s="41"/>
      <c r="F108" s="41"/>
      <c r="G108" s="41"/>
      <c r="H108" s="41"/>
      <c r="I108" s="156"/>
      <c r="J108" s="41"/>
      <c r="K108" s="41"/>
      <c r="L108" s="64"/>
      <c r="S108" s="39"/>
      <c r="T108" s="39"/>
      <c r="U108" s="39"/>
      <c r="V108" s="39"/>
      <c r="W108" s="39"/>
      <c r="X108" s="39"/>
      <c r="Y108" s="39"/>
      <c r="Z108" s="39"/>
      <c r="AA108" s="39"/>
      <c r="AB108" s="39"/>
      <c r="AC108" s="39"/>
      <c r="AD108" s="39"/>
      <c r="AE108" s="39"/>
    </row>
    <row r="109" s="2" customFormat="1" ht="6.96" customHeight="1">
      <c r="A109" s="39"/>
      <c r="B109" s="40"/>
      <c r="C109" s="41"/>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12" customHeight="1">
      <c r="A110" s="39"/>
      <c r="B110" s="40"/>
      <c r="C110" s="33" t="s">
        <v>16</v>
      </c>
      <c r="D110" s="41"/>
      <c r="E110" s="41"/>
      <c r="F110" s="41"/>
      <c r="G110" s="41"/>
      <c r="H110" s="41"/>
      <c r="I110" s="156"/>
      <c r="J110" s="41"/>
      <c r="K110" s="41"/>
      <c r="L110" s="64"/>
      <c r="S110" s="39"/>
      <c r="T110" s="39"/>
      <c r="U110" s="39"/>
      <c r="V110" s="39"/>
      <c r="W110" s="39"/>
      <c r="X110" s="39"/>
      <c r="Y110" s="39"/>
      <c r="Z110" s="39"/>
      <c r="AA110" s="39"/>
      <c r="AB110" s="39"/>
      <c r="AC110" s="39"/>
      <c r="AD110" s="39"/>
      <c r="AE110" s="39"/>
    </row>
    <row r="111" s="2" customFormat="1" ht="25.5" customHeight="1">
      <c r="A111" s="39"/>
      <c r="B111" s="40"/>
      <c r="C111" s="41"/>
      <c r="D111" s="41"/>
      <c r="E111" s="198" t="str">
        <f>E7</f>
        <v>Rekonstrukce ulice Koněvova, Praha 3, akce č. 999337 - Etapa 1 (Husitská - Černínova)</v>
      </c>
      <c r="F111" s="33"/>
      <c r="G111" s="33"/>
      <c r="H111" s="33"/>
      <c r="I111" s="156"/>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160</v>
      </c>
      <c r="D112" s="41"/>
      <c r="E112" s="41"/>
      <c r="F112" s="41"/>
      <c r="G112" s="41"/>
      <c r="H112" s="41"/>
      <c r="I112" s="156"/>
      <c r="J112" s="41"/>
      <c r="K112" s="41"/>
      <c r="L112" s="64"/>
      <c r="S112" s="39"/>
      <c r="T112" s="39"/>
      <c r="U112" s="39"/>
      <c r="V112" s="39"/>
      <c r="W112" s="39"/>
      <c r="X112" s="39"/>
      <c r="Y112" s="39"/>
      <c r="Z112" s="39"/>
      <c r="AA112" s="39"/>
      <c r="AB112" s="39"/>
      <c r="AC112" s="39"/>
      <c r="AD112" s="39"/>
      <c r="AE112" s="39"/>
    </row>
    <row r="113" s="2" customFormat="1" ht="16.5" customHeight="1">
      <c r="A113" s="39"/>
      <c r="B113" s="40"/>
      <c r="C113" s="41"/>
      <c r="D113" s="41"/>
      <c r="E113" s="77" t="str">
        <f>E9</f>
        <v>SO 801 - Sadové úpravy</v>
      </c>
      <c r="F113" s="41"/>
      <c r="G113" s="41"/>
      <c r="H113" s="41"/>
      <c r="I113" s="156"/>
      <c r="J113" s="41"/>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156"/>
      <c r="J114" s="41"/>
      <c r="K114" s="41"/>
      <c r="L114" s="64"/>
      <c r="S114" s="39"/>
      <c r="T114" s="39"/>
      <c r="U114" s="39"/>
      <c r="V114" s="39"/>
      <c r="W114" s="39"/>
      <c r="X114" s="39"/>
      <c r="Y114" s="39"/>
      <c r="Z114" s="39"/>
      <c r="AA114" s="39"/>
      <c r="AB114" s="39"/>
      <c r="AC114" s="39"/>
      <c r="AD114" s="39"/>
      <c r="AE114" s="39"/>
    </row>
    <row r="115" s="2" customFormat="1" ht="12" customHeight="1">
      <c r="A115" s="39"/>
      <c r="B115" s="40"/>
      <c r="C115" s="33" t="s">
        <v>20</v>
      </c>
      <c r="D115" s="41"/>
      <c r="E115" s="41"/>
      <c r="F115" s="28" t="str">
        <f>F12</f>
        <v>ulice Koněvova</v>
      </c>
      <c r="G115" s="41"/>
      <c r="H115" s="41"/>
      <c r="I115" s="158" t="s">
        <v>22</v>
      </c>
      <c r="J115" s="80" t="str">
        <f>IF(J12="","",J12)</f>
        <v>8. 12. 2019</v>
      </c>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2" customFormat="1" ht="15.15" customHeight="1">
      <c r="A117" s="39"/>
      <c r="B117" s="40"/>
      <c r="C117" s="33" t="s">
        <v>24</v>
      </c>
      <c r="D117" s="41"/>
      <c r="E117" s="41"/>
      <c r="F117" s="28" t="str">
        <f>E15</f>
        <v>Technická správa komunikací hl. m. Prahy a.s.</v>
      </c>
      <c r="G117" s="41"/>
      <c r="H117" s="41"/>
      <c r="I117" s="158" t="s">
        <v>32</v>
      </c>
      <c r="J117" s="37" t="str">
        <f>E21</f>
        <v>DIPRO, spol s r.o.</v>
      </c>
      <c r="K117" s="41"/>
      <c r="L117" s="64"/>
      <c r="S117" s="39"/>
      <c r="T117" s="39"/>
      <c r="U117" s="39"/>
      <c r="V117" s="39"/>
      <c r="W117" s="39"/>
      <c r="X117" s="39"/>
      <c r="Y117" s="39"/>
      <c r="Z117" s="39"/>
      <c r="AA117" s="39"/>
      <c r="AB117" s="39"/>
      <c r="AC117" s="39"/>
      <c r="AD117" s="39"/>
      <c r="AE117" s="39"/>
    </row>
    <row r="118" s="2" customFormat="1" ht="15.15" customHeight="1">
      <c r="A118" s="39"/>
      <c r="B118" s="40"/>
      <c r="C118" s="33" t="s">
        <v>30</v>
      </c>
      <c r="D118" s="41"/>
      <c r="E118" s="41"/>
      <c r="F118" s="28" t="str">
        <f>IF(E18="","",E18)</f>
        <v>Vyplň údaj</v>
      </c>
      <c r="G118" s="41"/>
      <c r="H118" s="41"/>
      <c r="I118" s="158" t="s">
        <v>37</v>
      </c>
      <c r="J118" s="37" t="str">
        <f>E24</f>
        <v>TMI Building s.r.o.</v>
      </c>
      <c r="K118" s="41"/>
      <c r="L118" s="64"/>
      <c r="S118" s="39"/>
      <c r="T118" s="39"/>
      <c r="U118" s="39"/>
      <c r="V118" s="39"/>
      <c r="W118" s="39"/>
      <c r="X118" s="39"/>
      <c r="Y118" s="39"/>
      <c r="Z118" s="39"/>
      <c r="AA118" s="39"/>
      <c r="AB118" s="39"/>
      <c r="AC118" s="39"/>
      <c r="AD118" s="39"/>
      <c r="AE118" s="39"/>
    </row>
    <row r="119" s="2" customFormat="1" ht="10.32" customHeight="1">
      <c r="A119" s="39"/>
      <c r="B119" s="40"/>
      <c r="C119" s="41"/>
      <c r="D119" s="41"/>
      <c r="E119" s="41"/>
      <c r="F119" s="41"/>
      <c r="G119" s="41"/>
      <c r="H119" s="41"/>
      <c r="I119" s="156"/>
      <c r="J119" s="41"/>
      <c r="K119" s="41"/>
      <c r="L119" s="64"/>
      <c r="S119" s="39"/>
      <c r="T119" s="39"/>
      <c r="U119" s="39"/>
      <c r="V119" s="39"/>
      <c r="W119" s="39"/>
      <c r="X119" s="39"/>
      <c r="Y119" s="39"/>
      <c r="Z119" s="39"/>
      <c r="AA119" s="39"/>
      <c r="AB119" s="39"/>
      <c r="AC119" s="39"/>
      <c r="AD119" s="39"/>
      <c r="AE119" s="39"/>
    </row>
    <row r="120" s="11" customFormat="1" ht="29.28" customHeight="1">
      <c r="A120" s="217"/>
      <c r="B120" s="218"/>
      <c r="C120" s="219" t="s">
        <v>239</v>
      </c>
      <c r="D120" s="220" t="s">
        <v>67</v>
      </c>
      <c r="E120" s="220" t="s">
        <v>63</v>
      </c>
      <c r="F120" s="220" t="s">
        <v>64</v>
      </c>
      <c r="G120" s="220" t="s">
        <v>240</v>
      </c>
      <c r="H120" s="220" t="s">
        <v>241</v>
      </c>
      <c r="I120" s="221" t="s">
        <v>242</v>
      </c>
      <c r="J120" s="220" t="s">
        <v>223</v>
      </c>
      <c r="K120" s="222" t="s">
        <v>243</v>
      </c>
      <c r="L120" s="223"/>
      <c r="M120" s="101" t="s">
        <v>1</v>
      </c>
      <c r="N120" s="102" t="s">
        <v>46</v>
      </c>
      <c r="O120" s="102" t="s">
        <v>244</v>
      </c>
      <c r="P120" s="102" t="s">
        <v>245</v>
      </c>
      <c r="Q120" s="102" t="s">
        <v>246</v>
      </c>
      <c r="R120" s="102" t="s">
        <v>247</v>
      </c>
      <c r="S120" s="102" t="s">
        <v>248</v>
      </c>
      <c r="T120" s="103" t="s">
        <v>249</v>
      </c>
      <c r="U120" s="217"/>
      <c r="V120" s="217"/>
      <c r="W120" s="217"/>
      <c r="X120" s="217"/>
      <c r="Y120" s="217"/>
      <c r="Z120" s="217"/>
      <c r="AA120" s="217"/>
      <c r="AB120" s="217"/>
      <c r="AC120" s="217"/>
      <c r="AD120" s="217"/>
      <c r="AE120" s="217"/>
    </row>
    <row r="121" s="2" customFormat="1" ht="22.8" customHeight="1">
      <c r="A121" s="39"/>
      <c r="B121" s="40"/>
      <c r="C121" s="108" t="s">
        <v>250</v>
      </c>
      <c r="D121" s="41"/>
      <c r="E121" s="41"/>
      <c r="F121" s="41"/>
      <c r="G121" s="41"/>
      <c r="H121" s="41"/>
      <c r="I121" s="156"/>
      <c r="J121" s="224">
        <f>BK121</f>
        <v>0</v>
      </c>
      <c r="K121" s="41"/>
      <c r="L121" s="45"/>
      <c r="M121" s="104"/>
      <c r="N121" s="225"/>
      <c r="O121" s="105"/>
      <c r="P121" s="226">
        <f>P122</f>
        <v>0</v>
      </c>
      <c r="Q121" s="105"/>
      <c r="R121" s="226">
        <f>R122</f>
        <v>28.863712</v>
      </c>
      <c r="S121" s="105"/>
      <c r="T121" s="227">
        <f>T122</f>
        <v>0</v>
      </c>
      <c r="U121" s="39"/>
      <c r="V121" s="39"/>
      <c r="W121" s="39"/>
      <c r="X121" s="39"/>
      <c r="Y121" s="39"/>
      <c r="Z121" s="39"/>
      <c r="AA121" s="39"/>
      <c r="AB121" s="39"/>
      <c r="AC121" s="39"/>
      <c r="AD121" s="39"/>
      <c r="AE121" s="39"/>
      <c r="AT121" s="18" t="s">
        <v>81</v>
      </c>
      <c r="AU121" s="18" t="s">
        <v>225</v>
      </c>
      <c r="BK121" s="228">
        <f>BK122</f>
        <v>0</v>
      </c>
    </row>
    <row r="122" s="12" customFormat="1" ht="25.92" customHeight="1">
      <c r="A122" s="12"/>
      <c r="B122" s="229"/>
      <c r="C122" s="230"/>
      <c r="D122" s="231" t="s">
        <v>81</v>
      </c>
      <c r="E122" s="232" t="s">
        <v>251</v>
      </c>
      <c r="F122" s="232" t="s">
        <v>252</v>
      </c>
      <c r="G122" s="230"/>
      <c r="H122" s="230"/>
      <c r="I122" s="233"/>
      <c r="J122" s="234">
        <f>BK122</f>
        <v>0</v>
      </c>
      <c r="K122" s="230"/>
      <c r="L122" s="235"/>
      <c r="M122" s="236"/>
      <c r="N122" s="237"/>
      <c r="O122" s="237"/>
      <c r="P122" s="238">
        <f>P123+P231+P236+P243</f>
        <v>0</v>
      </c>
      <c r="Q122" s="237"/>
      <c r="R122" s="238">
        <f>R123+R231+R236+R243</f>
        <v>28.863712</v>
      </c>
      <c r="S122" s="237"/>
      <c r="T122" s="239">
        <f>T123+T231+T236+T243</f>
        <v>0</v>
      </c>
      <c r="U122" s="12"/>
      <c r="V122" s="12"/>
      <c r="W122" s="12"/>
      <c r="X122" s="12"/>
      <c r="Y122" s="12"/>
      <c r="Z122" s="12"/>
      <c r="AA122" s="12"/>
      <c r="AB122" s="12"/>
      <c r="AC122" s="12"/>
      <c r="AD122" s="12"/>
      <c r="AE122" s="12"/>
      <c r="AR122" s="240" t="s">
        <v>90</v>
      </c>
      <c r="AT122" s="241" t="s">
        <v>81</v>
      </c>
      <c r="AU122" s="241" t="s">
        <v>82</v>
      </c>
      <c r="AY122" s="240" t="s">
        <v>253</v>
      </c>
      <c r="BK122" s="242">
        <f>BK123+BK231+BK236+BK243</f>
        <v>0</v>
      </c>
    </row>
    <row r="123" s="12" customFormat="1" ht="22.8" customHeight="1">
      <c r="A123" s="12"/>
      <c r="B123" s="229"/>
      <c r="C123" s="230"/>
      <c r="D123" s="231" t="s">
        <v>81</v>
      </c>
      <c r="E123" s="243" t="s">
        <v>90</v>
      </c>
      <c r="F123" s="243" t="s">
        <v>254</v>
      </c>
      <c r="G123" s="230"/>
      <c r="H123" s="230"/>
      <c r="I123" s="233"/>
      <c r="J123" s="244">
        <f>BK123</f>
        <v>0</v>
      </c>
      <c r="K123" s="230"/>
      <c r="L123" s="235"/>
      <c r="M123" s="236"/>
      <c r="N123" s="237"/>
      <c r="O123" s="237"/>
      <c r="P123" s="238">
        <f>SUM(P124:P230)</f>
        <v>0</v>
      </c>
      <c r="Q123" s="237"/>
      <c r="R123" s="238">
        <f>SUM(R124:R230)</f>
        <v>26.173811999999998</v>
      </c>
      <c r="S123" s="237"/>
      <c r="T123" s="239">
        <f>SUM(T124:T230)</f>
        <v>0</v>
      </c>
      <c r="U123" s="12"/>
      <c r="V123" s="12"/>
      <c r="W123" s="12"/>
      <c r="X123" s="12"/>
      <c r="Y123" s="12"/>
      <c r="Z123" s="12"/>
      <c r="AA123" s="12"/>
      <c r="AB123" s="12"/>
      <c r="AC123" s="12"/>
      <c r="AD123" s="12"/>
      <c r="AE123" s="12"/>
      <c r="AR123" s="240" t="s">
        <v>90</v>
      </c>
      <c r="AT123" s="241" t="s">
        <v>81</v>
      </c>
      <c r="AU123" s="241" t="s">
        <v>90</v>
      </c>
      <c r="AY123" s="240" t="s">
        <v>253</v>
      </c>
      <c r="BK123" s="242">
        <f>SUM(BK124:BK230)</f>
        <v>0</v>
      </c>
    </row>
    <row r="124" s="2" customFormat="1" ht="24" customHeight="1">
      <c r="A124" s="39"/>
      <c r="B124" s="40"/>
      <c r="C124" s="245" t="s">
        <v>90</v>
      </c>
      <c r="D124" s="245" t="s">
        <v>255</v>
      </c>
      <c r="E124" s="246" t="s">
        <v>2410</v>
      </c>
      <c r="F124" s="247" t="s">
        <v>2411</v>
      </c>
      <c r="G124" s="248" t="s">
        <v>178</v>
      </c>
      <c r="H124" s="249">
        <v>9</v>
      </c>
      <c r="I124" s="250"/>
      <c r="J124" s="251">
        <f>ROUND(I124*H124,2)</f>
        <v>0</v>
      </c>
      <c r="K124" s="247" t="s">
        <v>258</v>
      </c>
      <c r="L124" s="45"/>
      <c r="M124" s="252" t="s">
        <v>1</v>
      </c>
      <c r="N124" s="253" t="s">
        <v>47</v>
      </c>
      <c r="O124" s="92"/>
      <c r="P124" s="254">
        <f>O124*H124</f>
        <v>0</v>
      </c>
      <c r="Q124" s="254">
        <v>0</v>
      </c>
      <c r="R124" s="254">
        <f>Q124*H124</f>
        <v>0</v>
      </c>
      <c r="S124" s="254">
        <v>0</v>
      </c>
      <c r="T124" s="255">
        <f>S124*H124</f>
        <v>0</v>
      </c>
      <c r="U124" s="39"/>
      <c r="V124" s="39"/>
      <c r="W124" s="39"/>
      <c r="X124" s="39"/>
      <c r="Y124" s="39"/>
      <c r="Z124" s="39"/>
      <c r="AA124" s="39"/>
      <c r="AB124" s="39"/>
      <c r="AC124" s="39"/>
      <c r="AD124" s="39"/>
      <c r="AE124" s="39"/>
      <c r="AR124" s="256" t="s">
        <v>259</v>
      </c>
      <c r="AT124" s="256" t="s">
        <v>255</v>
      </c>
      <c r="AU124" s="256" t="s">
        <v>14</v>
      </c>
      <c r="AY124" s="18" t="s">
        <v>253</v>
      </c>
      <c r="BE124" s="257">
        <f>IF(N124="základní",J124,0)</f>
        <v>0</v>
      </c>
      <c r="BF124" s="257">
        <f>IF(N124="snížená",J124,0)</f>
        <v>0</v>
      </c>
      <c r="BG124" s="257">
        <f>IF(N124="zákl. přenesená",J124,0)</f>
        <v>0</v>
      </c>
      <c r="BH124" s="257">
        <f>IF(N124="sníž. přenesená",J124,0)</f>
        <v>0</v>
      </c>
      <c r="BI124" s="257">
        <f>IF(N124="nulová",J124,0)</f>
        <v>0</v>
      </c>
      <c r="BJ124" s="18" t="s">
        <v>90</v>
      </c>
      <c r="BK124" s="257">
        <f>ROUND(I124*H124,2)</f>
        <v>0</v>
      </c>
      <c r="BL124" s="18" t="s">
        <v>259</v>
      </c>
      <c r="BM124" s="256" t="s">
        <v>2412</v>
      </c>
    </row>
    <row r="125" s="2" customFormat="1">
      <c r="A125" s="39"/>
      <c r="B125" s="40"/>
      <c r="C125" s="41"/>
      <c r="D125" s="258" t="s">
        <v>261</v>
      </c>
      <c r="E125" s="41"/>
      <c r="F125" s="259" t="s">
        <v>2413</v>
      </c>
      <c r="G125" s="41"/>
      <c r="H125" s="41"/>
      <c r="I125" s="156"/>
      <c r="J125" s="41"/>
      <c r="K125" s="41"/>
      <c r="L125" s="45"/>
      <c r="M125" s="260"/>
      <c r="N125" s="261"/>
      <c r="O125" s="92"/>
      <c r="P125" s="92"/>
      <c r="Q125" s="92"/>
      <c r="R125" s="92"/>
      <c r="S125" s="92"/>
      <c r="T125" s="93"/>
      <c r="U125" s="39"/>
      <c r="V125" s="39"/>
      <c r="W125" s="39"/>
      <c r="X125" s="39"/>
      <c r="Y125" s="39"/>
      <c r="Z125" s="39"/>
      <c r="AA125" s="39"/>
      <c r="AB125" s="39"/>
      <c r="AC125" s="39"/>
      <c r="AD125" s="39"/>
      <c r="AE125" s="39"/>
      <c r="AT125" s="18" t="s">
        <v>261</v>
      </c>
      <c r="AU125" s="18" t="s">
        <v>14</v>
      </c>
    </row>
    <row r="126" s="2" customFormat="1">
      <c r="A126" s="39"/>
      <c r="B126" s="40"/>
      <c r="C126" s="41"/>
      <c r="D126" s="258" t="s">
        <v>535</v>
      </c>
      <c r="E126" s="41"/>
      <c r="F126" s="259" t="s">
        <v>2414</v>
      </c>
      <c r="G126" s="41"/>
      <c r="H126" s="41"/>
      <c r="I126" s="156"/>
      <c r="J126" s="41"/>
      <c r="K126" s="41"/>
      <c r="L126" s="45"/>
      <c r="M126" s="260"/>
      <c r="N126" s="261"/>
      <c r="O126" s="92"/>
      <c r="P126" s="92"/>
      <c r="Q126" s="92"/>
      <c r="R126" s="92"/>
      <c r="S126" s="92"/>
      <c r="T126" s="93"/>
      <c r="U126" s="39"/>
      <c r="V126" s="39"/>
      <c r="W126" s="39"/>
      <c r="X126" s="39"/>
      <c r="Y126" s="39"/>
      <c r="Z126" s="39"/>
      <c r="AA126" s="39"/>
      <c r="AB126" s="39"/>
      <c r="AC126" s="39"/>
      <c r="AD126" s="39"/>
      <c r="AE126" s="39"/>
      <c r="AT126" s="18" t="s">
        <v>535</v>
      </c>
      <c r="AU126" s="18" t="s">
        <v>14</v>
      </c>
    </row>
    <row r="127" s="2" customFormat="1" ht="24" customHeight="1">
      <c r="A127" s="39"/>
      <c r="B127" s="40"/>
      <c r="C127" s="245" t="s">
        <v>14</v>
      </c>
      <c r="D127" s="245" t="s">
        <v>255</v>
      </c>
      <c r="E127" s="246" t="s">
        <v>2415</v>
      </c>
      <c r="F127" s="247" t="s">
        <v>2416</v>
      </c>
      <c r="G127" s="248" t="s">
        <v>178</v>
      </c>
      <c r="H127" s="249">
        <v>9</v>
      </c>
      <c r="I127" s="250"/>
      <c r="J127" s="251">
        <f>ROUND(I127*H127,2)</f>
        <v>0</v>
      </c>
      <c r="K127" s="247" t="s">
        <v>258</v>
      </c>
      <c r="L127" s="45"/>
      <c r="M127" s="252" t="s">
        <v>1</v>
      </c>
      <c r="N127" s="253" t="s">
        <v>47</v>
      </c>
      <c r="O127" s="92"/>
      <c r="P127" s="254">
        <f>O127*H127</f>
        <v>0</v>
      </c>
      <c r="Q127" s="254">
        <v>0</v>
      </c>
      <c r="R127" s="254">
        <f>Q127*H127</f>
        <v>0</v>
      </c>
      <c r="S127" s="254">
        <v>0</v>
      </c>
      <c r="T127" s="255">
        <f>S127*H127</f>
        <v>0</v>
      </c>
      <c r="U127" s="39"/>
      <c r="V127" s="39"/>
      <c r="W127" s="39"/>
      <c r="X127" s="39"/>
      <c r="Y127" s="39"/>
      <c r="Z127" s="39"/>
      <c r="AA127" s="39"/>
      <c r="AB127" s="39"/>
      <c r="AC127" s="39"/>
      <c r="AD127" s="39"/>
      <c r="AE127" s="39"/>
      <c r="AR127" s="256" t="s">
        <v>259</v>
      </c>
      <c r="AT127" s="256" t="s">
        <v>255</v>
      </c>
      <c r="AU127" s="256" t="s">
        <v>14</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259</v>
      </c>
      <c r="BM127" s="256" t="s">
        <v>2417</v>
      </c>
    </row>
    <row r="128" s="2" customFormat="1">
      <c r="A128" s="39"/>
      <c r="B128" s="40"/>
      <c r="C128" s="41"/>
      <c r="D128" s="258" t="s">
        <v>261</v>
      </c>
      <c r="E128" s="41"/>
      <c r="F128" s="259" t="s">
        <v>2418</v>
      </c>
      <c r="G128" s="41"/>
      <c r="H128" s="41"/>
      <c r="I128" s="156"/>
      <c r="J128" s="41"/>
      <c r="K128" s="41"/>
      <c r="L128" s="45"/>
      <c r="M128" s="260"/>
      <c r="N128" s="261"/>
      <c r="O128" s="92"/>
      <c r="P128" s="92"/>
      <c r="Q128" s="92"/>
      <c r="R128" s="92"/>
      <c r="S128" s="92"/>
      <c r="T128" s="93"/>
      <c r="U128" s="39"/>
      <c r="V128" s="39"/>
      <c r="W128" s="39"/>
      <c r="X128" s="39"/>
      <c r="Y128" s="39"/>
      <c r="Z128" s="39"/>
      <c r="AA128" s="39"/>
      <c r="AB128" s="39"/>
      <c r="AC128" s="39"/>
      <c r="AD128" s="39"/>
      <c r="AE128" s="39"/>
      <c r="AT128" s="18" t="s">
        <v>261</v>
      </c>
      <c r="AU128" s="18" t="s">
        <v>14</v>
      </c>
    </row>
    <row r="129" s="2" customFormat="1" ht="24" customHeight="1">
      <c r="A129" s="39"/>
      <c r="B129" s="40"/>
      <c r="C129" s="245" t="s">
        <v>270</v>
      </c>
      <c r="D129" s="245" t="s">
        <v>255</v>
      </c>
      <c r="E129" s="246" t="s">
        <v>2419</v>
      </c>
      <c r="F129" s="247" t="s">
        <v>2420</v>
      </c>
      <c r="G129" s="248" t="s">
        <v>178</v>
      </c>
      <c r="H129" s="249">
        <v>9</v>
      </c>
      <c r="I129" s="250"/>
      <c r="J129" s="251">
        <f>ROUND(I129*H129,2)</f>
        <v>0</v>
      </c>
      <c r="K129" s="247" t="s">
        <v>258</v>
      </c>
      <c r="L129" s="45"/>
      <c r="M129" s="252" t="s">
        <v>1</v>
      </c>
      <c r="N129" s="253" t="s">
        <v>47</v>
      </c>
      <c r="O129" s="92"/>
      <c r="P129" s="254">
        <f>O129*H129</f>
        <v>0</v>
      </c>
      <c r="Q129" s="254">
        <v>0</v>
      </c>
      <c r="R129" s="254">
        <f>Q129*H129</f>
        <v>0</v>
      </c>
      <c r="S129" s="254">
        <v>0</v>
      </c>
      <c r="T129" s="255">
        <f>S129*H129</f>
        <v>0</v>
      </c>
      <c r="U129" s="39"/>
      <c r="V129" s="39"/>
      <c r="W129" s="39"/>
      <c r="X129" s="39"/>
      <c r="Y129" s="39"/>
      <c r="Z129" s="39"/>
      <c r="AA129" s="39"/>
      <c r="AB129" s="39"/>
      <c r="AC129" s="39"/>
      <c r="AD129" s="39"/>
      <c r="AE129" s="39"/>
      <c r="AR129" s="256" t="s">
        <v>259</v>
      </c>
      <c r="AT129" s="256" t="s">
        <v>255</v>
      </c>
      <c r="AU129" s="256" t="s">
        <v>14</v>
      </c>
      <c r="AY129" s="18" t="s">
        <v>253</v>
      </c>
      <c r="BE129" s="257">
        <f>IF(N129="základní",J129,0)</f>
        <v>0</v>
      </c>
      <c r="BF129" s="257">
        <f>IF(N129="snížená",J129,0)</f>
        <v>0</v>
      </c>
      <c r="BG129" s="257">
        <f>IF(N129="zákl. přenesená",J129,0)</f>
        <v>0</v>
      </c>
      <c r="BH129" s="257">
        <f>IF(N129="sníž. přenesená",J129,0)</f>
        <v>0</v>
      </c>
      <c r="BI129" s="257">
        <f>IF(N129="nulová",J129,0)</f>
        <v>0</v>
      </c>
      <c r="BJ129" s="18" t="s">
        <v>90</v>
      </c>
      <c r="BK129" s="257">
        <f>ROUND(I129*H129,2)</f>
        <v>0</v>
      </c>
      <c r="BL129" s="18" t="s">
        <v>259</v>
      </c>
      <c r="BM129" s="256" t="s">
        <v>2421</v>
      </c>
    </row>
    <row r="130" s="2" customFormat="1">
      <c r="A130" s="39"/>
      <c r="B130" s="40"/>
      <c r="C130" s="41"/>
      <c r="D130" s="258" t="s">
        <v>261</v>
      </c>
      <c r="E130" s="41"/>
      <c r="F130" s="259" t="s">
        <v>2422</v>
      </c>
      <c r="G130" s="41"/>
      <c r="H130" s="41"/>
      <c r="I130" s="156"/>
      <c r="J130" s="41"/>
      <c r="K130" s="41"/>
      <c r="L130" s="45"/>
      <c r="M130" s="260"/>
      <c r="N130" s="261"/>
      <c r="O130" s="92"/>
      <c r="P130" s="92"/>
      <c r="Q130" s="92"/>
      <c r="R130" s="92"/>
      <c r="S130" s="92"/>
      <c r="T130" s="93"/>
      <c r="U130" s="39"/>
      <c r="V130" s="39"/>
      <c r="W130" s="39"/>
      <c r="X130" s="39"/>
      <c r="Y130" s="39"/>
      <c r="Z130" s="39"/>
      <c r="AA130" s="39"/>
      <c r="AB130" s="39"/>
      <c r="AC130" s="39"/>
      <c r="AD130" s="39"/>
      <c r="AE130" s="39"/>
      <c r="AT130" s="18" t="s">
        <v>261</v>
      </c>
      <c r="AU130" s="18" t="s">
        <v>14</v>
      </c>
    </row>
    <row r="131" s="2" customFormat="1" ht="48" customHeight="1">
      <c r="A131" s="39"/>
      <c r="B131" s="40"/>
      <c r="C131" s="245" t="s">
        <v>259</v>
      </c>
      <c r="D131" s="245" t="s">
        <v>255</v>
      </c>
      <c r="E131" s="246" t="s">
        <v>2423</v>
      </c>
      <c r="F131" s="247" t="s">
        <v>2424</v>
      </c>
      <c r="G131" s="248" t="s">
        <v>178</v>
      </c>
      <c r="H131" s="249">
        <v>9</v>
      </c>
      <c r="I131" s="250"/>
      <c r="J131" s="251">
        <f>ROUND(I131*H131,2)</f>
        <v>0</v>
      </c>
      <c r="K131" s="247" t="s">
        <v>258</v>
      </c>
      <c r="L131" s="45"/>
      <c r="M131" s="252" t="s">
        <v>1</v>
      </c>
      <c r="N131" s="253" t="s">
        <v>47</v>
      </c>
      <c r="O131" s="92"/>
      <c r="P131" s="254">
        <f>O131*H131</f>
        <v>0</v>
      </c>
      <c r="Q131" s="254">
        <v>0</v>
      </c>
      <c r="R131" s="254">
        <f>Q131*H131</f>
        <v>0</v>
      </c>
      <c r="S131" s="254">
        <v>0</v>
      </c>
      <c r="T131" s="255">
        <f>S131*H131</f>
        <v>0</v>
      </c>
      <c r="U131" s="39"/>
      <c r="V131" s="39"/>
      <c r="W131" s="39"/>
      <c r="X131" s="39"/>
      <c r="Y131" s="39"/>
      <c r="Z131" s="39"/>
      <c r="AA131" s="39"/>
      <c r="AB131" s="39"/>
      <c r="AC131" s="39"/>
      <c r="AD131" s="39"/>
      <c r="AE131" s="39"/>
      <c r="AR131" s="256" t="s">
        <v>259</v>
      </c>
      <c r="AT131" s="256" t="s">
        <v>255</v>
      </c>
      <c r="AU131" s="256" t="s">
        <v>14</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259</v>
      </c>
      <c r="BM131" s="256" t="s">
        <v>2425</v>
      </c>
    </row>
    <row r="132" s="2" customFormat="1">
      <c r="A132" s="39"/>
      <c r="B132" s="40"/>
      <c r="C132" s="41"/>
      <c r="D132" s="258" t="s">
        <v>261</v>
      </c>
      <c r="E132" s="41"/>
      <c r="F132" s="259" t="s">
        <v>2426</v>
      </c>
      <c r="G132" s="41"/>
      <c r="H132" s="41"/>
      <c r="I132" s="156"/>
      <c r="J132" s="41"/>
      <c r="K132" s="41"/>
      <c r="L132" s="45"/>
      <c r="M132" s="260"/>
      <c r="N132" s="261"/>
      <c r="O132" s="92"/>
      <c r="P132" s="92"/>
      <c r="Q132" s="92"/>
      <c r="R132" s="92"/>
      <c r="S132" s="92"/>
      <c r="T132" s="93"/>
      <c r="U132" s="39"/>
      <c r="V132" s="39"/>
      <c r="W132" s="39"/>
      <c r="X132" s="39"/>
      <c r="Y132" s="39"/>
      <c r="Z132" s="39"/>
      <c r="AA132" s="39"/>
      <c r="AB132" s="39"/>
      <c r="AC132" s="39"/>
      <c r="AD132" s="39"/>
      <c r="AE132" s="39"/>
      <c r="AT132" s="18" t="s">
        <v>261</v>
      </c>
      <c r="AU132" s="18" t="s">
        <v>14</v>
      </c>
    </row>
    <row r="133" s="2" customFormat="1" ht="36" customHeight="1">
      <c r="A133" s="39"/>
      <c r="B133" s="40"/>
      <c r="C133" s="245" t="s">
        <v>281</v>
      </c>
      <c r="D133" s="245" t="s">
        <v>255</v>
      </c>
      <c r="E133" s="246" t="s">
        <v>2427</v>
      </c>
      <c r="F133" s="247" t="s">
        <v>2428</v>
      </c>
      <c r="G133" s="248" t="s">
        <v>178</v>
      </c>
      <c r="H133" s="249">
        <v>9</v>
      </c>
      <c r="I133" s="250"/>
      <c r="J133" s="251">
        <f>ROUND(I133*H133,2)</f>
        <v>0</v>
      </c>
      <c r="K133" s="247" t="s">
        <v>258</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259</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259</v>
      </c>
      <c r="BM133" s="256" t="s">
        <v>2429</v>
      </c>
    </row>
    <row r="134" s="2" customFormat="1">
      <c r="A134" s="39"/>
      <c r="B134" s="40"/>
      <c r="C134" s="41"/>
      <c r="D134" s="258" t="s">
        <v>261</v>
      </c>
      <c r="E134" s="41"/>
      <c r="F134" s="259" t="s">
        <v>2426</v>
      </c>
      <c r="G134" s="41"/>
      <c r="H134" s="41"/>
      <c r="I134" s="156"/>
      <c r="J134" s="41"/>
      <c r="K134" s="41"/>
      <c r="L134" s="45"/>
      <c r="M134" s="260"/>
      <c r="N134" s="261"/>
      <c r="O134" s="92"/>
      <c r="P134" s="92"/>
      <c r="Q134" s="92"/>
      <c r="R134" s="92"/>
      <c r="S134" s="92"/>
      <c r="T134" s="93"/>
      <c r="U134" s="39"/>
      <c r="V134" s="39"/>
      <c r="W134" s="39"/>
      <c r="X134" s="39"/>
      <c r="Y134" s="39"/>
      <c r="Z134" s="39"/>
      <c r="AA134" s="39"/>
      <c r="AB134" s="39"/>
      <c r="AC134" s="39"/>
      <c r="AD134" s="39"/>
      <c r="AE134" s="39"/>
      <c r="AT134" s="18" t="s">
        <v>261</v>
      </c>
      <c r="AU134" s="18" t="s">
        <v>14</v>
      </c>
    </row>
    <row r="135" s="2" customFormat="1" ht="60" customHeight="1">
      <c r="A135" s="39"/>
      <c r="B135" s="40"/>
      <c r="C135" s="245" t="s">
        <v>285</v>
      </c>
      <c r="D135" s="245" t="s">
        <v>255</v>
      </c>
      <c r="E135" s="246" t="s">
        <v>2430</v>
      </c>
      <c r="F135" s="247" t="s">
        <v>2431</v>
      </c>
      <c r="G135" s="248" t="s">
        <v>178</v>
      </c>
      <c r="H135" s="249">
        <v>45</v>
      </c>
      <c r="I135" s="250"/>
      <c r="J135" s="251">
        <f>ROUND(I135*H135,2)</f>
        <v>0</v>
      </c>
      <c r="K135" s="247" t="s">
        <v>258</v>
      </c>
      <c r="L135" s="45"/>
      <c r="M135" s="252" t="s">
        <v>1</v>
      </c>
      <c r="N135" s="253" t="s">
        <v>47</v>
      </c>
      <c r="O135" s="92"/>
      <c r="P135" s="254">
        <f>O135*H135</f>
        <v>0</v>
      </c>
      <c r="Q135" s="254">
        <v>0</v>
      </c>
      <c r="R135" s="254">
        <f>Q135*H135</f>
        <v>0</v>
      </c>
      <c r="S135" s="254">
        <v>0</v>
      </c>
      <c r="T135" s="255">
        <f>S135*H135</f>
        <v>0</v>
      </c>
      <c r="U135" s="39"/>
      <c r="V135" s="39"/>
      <c r="W135" s="39"/>
      <c r="X135" s="39"/>
      <c r="Y135" s="39"/>
      <c r="Z135" s="39"/>
      <c r="AA135" s="39"/>
      <c r="AB135" s="39"/>
      <c r="AC135" s="39"/>
      <c r="AD135" s="39"/>
      <c r="AE135" s="39"/>
      <c r="AR135" s="256" t="s">
        <v>259</v>
      </c>
      <c r="AT135" s="256" t="s">
        <v>255</v>
      </c>
      <c r="AU135" s="256" t="s">
        <v>14</v>
      </c>
      <c r="AY135" s="18" t="s">
        <v>253</v>
      </c>
      <c r="BE135" s="257">
        <f>IF(N135="základní",J135,0)</f>
        <v>0</v>
      </c>
      <c r="BF135" s="257">
        <f>IF(N135="snížená",J135,0)</f>
        <v>0</v>
      </c>
      <c r="BG135" s="257">
        <f>IF(N135="zákl. přenesená",J135,0)</f>
        <v>0</v>
      </c>
      <c r="BH135" s="257">
        <f>IF(N135="sníž. přenesená",J135,0)</f>
        <v>0</v>
      </c>
      <c r="BI135" s="257">
        <f>IF(N135="nulová",J135,0)</f>
        <v>0</v>
      </c>
      <c r="BJ135" s="18" t="s">
        <v>90</v>
      </c>
      <c r="BK135" s="257">
        <f>ROUND(I135*H135,2)</f>
        <v>0</v>
      </c>
      <c r="BL135" s="18" t="s">
        <v>259</v>
      </c>
      <c r="BM135" s="256" t="s">
        <v>2432</v>
      </c>
    </row>
    <row r="136" s="2" customFormat="1">
      <c r="A136" s="39"/>
      <c r="B136" s="40"/>
      <c r="C136" s="41"/>
      <c r="D136" s="258" t="s">
        <v>261</v>
      </c>
      <c r="E136" s="41"/>
      <c r="F136" s="259" t="s">
        <v>2426</v>
      </c>
      <c r="G136" s="41"/>
      <c r="H136" s="41"/>
      <c r="I136" s="156"/>
      <c r="J136" s="41"/>
      <c r="K136" s="41"/>
      <c r="L136" s="45"/>
      <c r="M136" s="260"/>
      <c r="N136" s="261"/>
      <c r="O136" s="92"/>
      <c r="P136" s="92"/>
      <c r="Q136" s="92"/>
      <c r="R136" s="92"/>
      <c r="S136" s="92"/>
      <c r="T136" s="93"/>
      <c r="U136" s="39"/>
      <c r="V136" s="39"/>
      <c r="W136" s="39"/>
      <c r="X136" s="39"/>
      <c r="Y136" s="39"/>
      <c r="Z136" s="39"/>
      <c r="AA136" s="39"/>
      <c r="AB136" s="39"/>
      <c r="AC136" s="39"/>
      <c r="AD136" s="39"/>
      <c r="AE136" s="39"/>
      <c r="AT136" s="18" t="s">
        <v>261</v>
      </c>
      <c r="AU136" s="18" t="s">
        <v>14</v>
      </c>
    </row>
    <row r="137" s="13" customFormat="1">
      <c r="A137" s="13"/>
      <c r="B137" s="262"/>
      <c r="C137" s="263"/>
      <c r="D137" s="258" t="s">
        <v>266</v>
      </c>
      <c r="E137" s="264" t="s">
        <v>1</v>
      </c>
      <c r="F137" s="265" t="s">
        <v>2433</v>
      </c>
      <c r="G137" s="263"/>
      <c r="H137" s="266">
        <v>45</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266</v>
      </c>
      <c r="AU137" s="272" t="s">
        <v>14</v>
      </c>
      <c r="AV137" s="13" t="s">
        <v>14</v>
      </c>
      <c r="AW137" s="13" t="s">
        <v>36</v>
      </c>
      <c r="AX137" s="13" t="s">
        <v>82</v>
      </c>
      <c r="AY137" s="272" t="s">
        <v>253</v>
      </c>
    </row>
    <row r="138" s="14" customFormat="1">
      <c r="A138" s="14"/>
      <c r="B138" s="273"/>
      <c r="C138" s="274"/>
      <c r="D138" s="258" t="s">
        <v>266</v>
      </c>
      <c r="E138" s="275" t="s">
        <v>1</v>
      </c>
      <c r="F138" s="276" t="s">
        <v>269</v>
      </c>
      <c r="G138" s="274"/>
      <c r="H138" s="277">
        <v>45</v>
      </c>
      <c r="I138" s="278"/>
      <c r="J138" s="274"/>
      <c r="K138" s="274"/>
      <c r="L138" s="279"/>
      <c r="M138" s="280"/>
      <c r="N138" s="281"/>
      <c r="O138" s="281"/>
      <c r="P138" s="281"/>
      <c r="Q138" s="281"/>
      <c r="R138" s="281"/>
      <c r="S138" s="281"/>
      <c r="T138" s="282"/>
      <c r="U138" s="14"/>
      <c r="V138" s="14"/>
      <c r="W138" s="14"/>
      <c r="X138" s="14"/>
      <c r="Y138" s="14"/>
      <c r="Z138" s="14"/>
      <c r="AA138" s="14"/>
      <c r="AB138" s="14"/>
      <c r="AC138" s="14"/>
      <c r="AD138" s="14"/>
      <c r="AE138" s="14"/>
      <c r="AT138" s="283" t="s">
        <v>266</v>
      </c>
      <c r="AU138" s="283" t="s">
        <v>14</v>
      </c>
      <c r="AV138" s="14" t="s">
        <v>259</v>
      </c>
      <c r="AW138" s="14" t="s">
        <v>36</v>
      </c>
      <c r="AX138" s="14" t="s">
        <v>90</v>
      </c>
      <c r="AY138" s="283" t="s">
        <v>253</v>
      </c>
    </row>
    <row r="139" s="2" customFormat="1" ht="60" customHeight="1">
      <c r="A139" s="39"/>
      <c r="B139" s="40"/>
      <c r="C139" s="245" t="s">
        <v>289</v>
      </c>
      <c r="D139" s="245" t="s">
        <v>255</v>
      </c>
      <c r="E139" s="246" t="s">
        <v>2434</v>
      </c>
      <c r="F139" s="247" t="s">
        <v>2435</v>
      </c>
      <c r="G139" s="248" t="s">
        <v>178</v>
      </c>
      <c r="H139" s="249">
        <v>45</v>
      </c>
      <c r="I139" s="250"/>
      <c r="J139" s="251">
        <f>ROUND(I139*H139,2)</f>
        <v>0</v>
      </c>
      <c r="K139" s="247" t="s">
        <v>258</v>
      </c>
      <c r="L139" s="45"/>
      <c r="M139" s="252" t="s">
        <v>1</v>
      </c>
      <c r="N139" s="253" t="s">
        <v>47</v>
      </c>
      <c r="O139" s="92"/>
      <c r="P139" s="254">
        <f>O139*H139</f>
        <v>0</v>
      </c>
      <c r="Q139" s="254">
        <v>0</v>
      </c>
      <c r="R139" s="254">
        <f>Q139*H139</f>
        <v>0</v>
      </c>
      <c r="S139" s="254">
        <v>0</v>
      </c>
      <c r="T139" s="255">
        <f>S139*H139</f>
        <v>0</v>
      </c>
      <c r="U139" s="39"/>
      <c r="V139" s="39"/>
      <c r="W139" s="39"/>
      <c r="X139" s="39"/>
      <c r="Y139" s="39"/>
      <c r="Z139" s="39"/>
      <c r="AA139" s="39"/>
      <c r="AB139" s="39"/>
      <c r="AC139" s="39"/>
      <c r="AD139" s="39"/>
      <c r="AE139" s="39"/>
      <c r="AR139" s="256" t="s">
        <v>259</v>
      </c>
      <c r="AT139" s="256" t="s">
        <v>255</v>
      </c>
      <c r="AU139" s="256" t="s">
        <v>14</v>
      </c>
      <c r="AY139" s="18" t="s">
        <v>253</v>
      </c>
      <c r="BE139" s="257">
        <f>IF(N139="základní",J139,0)</f>
        <v>0</v>
      </c>
      <c r="BF139" s="257">
        <f>IF(N139="snížená",J139,0)</f>
        <v>0</v>
      </c>
      <c r="BG139" s="257">
        <f>IF(N139="zákl. přenesená",J139,0)</f>
        <v>0</v>
      </c>
      <c r="BH139" s="257">
        <f>IF(N139="sníž. přenesená",J139,0)</f>
        <v>0</v>
      </c>
      <c r="BI139" s="257">
        <f>IF(N139="nulová",J139,0)</f>
        <v>0</v>
      </c>
      <c r="BJ139" s="18" t="s">
        <v>90</v>
      </c>
      <c r="BK139" s="257">
        <f>ROUND(I139*H139,2)</f>
        <v>0</v>
      </c>
      <c r="BL139" s="18" t="s">
        <v>259</v>
      </c>
      <c r="BM139" s="256" t="s">
        <v>2436</v>
      </c>
    </row>
    <row r="140" s="2" customFormat="1">
      <c r="A140" s="39"/>
      <c r="B140" s="40"/>
      <c r="C140" s="41"/>
      <c r="D140" s="258" t="s">
        <v>261</v>
      </c>
      <c r="E140" s="41"/>
      <c r="F140" s="259" t="s">
        <v>2426</v>
      </c>
      <c r="G140" s="41"/>
      <c r="H140" s="41"/>
      <c r="I140" s="156"/>
      <c r="J140" s="41"/>
      <c r="K140" s="41"/>
      <c r="L140" s="45"/>
      <c r="M140" s="260"/>
      <c r="N140" s="261"/>
      <c r="O140" s="92"/>
      <c r="P140" s="92"/>
      <c r="Q140" s="92"/>
      <c r="R140" s="92"/>
      <c r="S140" s="92"/>
      <c r="T140" s="93"/>
      <c r="U140" s="39"/>
      <c r="V140" s="39"/>
      <c r="W140" s="39"/>
      <c r="X140" s="39"/>
      <c r="Y140" s="39"/>
      <c r="Z140" s="39"/>
      <c r="AA140" s="39"/>
      <c r="AB140" s="39"/>
      <c r="AC140" s="39"/>
      <c r="AD140" s="39"/>
      <c r="AE140" s="39"/>
      <c r="AT140" s="18" t="s">
        <v>261</v>
      </c>
      <c r="AU140" s="18" t="s">
        <v>14</v>
      </c>
    </row>
    <row r="141" s="13" customFormat="1">
      <c r="A141" s="13"/>
      <c r="B141" s="262"/>
      <c r="C141" s="263"/>
      <c r="D141" s="258" t="s">
        <v>266</v>
      </c>
      <c r="E141" s="264" t="s">
        <v>1</v>
      </c>
      <c r="F141" s="265" t="s">
        <v>2433</v>
      </c>
      <c r="G141" s="263"/>
      <c r="H141" s="266">
        <v>45</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266</v>
      </c>
      <c r="AU141" s="272" t="s">
        <v>14</v>
      </c>
      <c r="AV141" s="13" t="s">
        <v>14</v>
      </c>
      <c r="AW141" s="13" t="s">
        <v>36</v>
      </c>
      <c r="AX141" s="13" t="s">
        <v>82</v>
      </c>
      <c r="AY141" s="272" t="s">
        <v>253</v>
      </c>
    </row>
    <row r="142" s="14" customFormat="1">
      <c r="A142" s="14"/>
      <c r="B142" s="273"/>
      <c r="C142" s="274"/>
      <c r="D142" s="258" t="s">
        <v>266</v>
      </c>
      <c r="E142" s="275" t="s">
        <v>1</v>
      </c>
      <c r="F142" s="276" t="s">
        <v>269</v>
      </c>
      <c r="G142" s="274"/>
      <c r="H142" s="277">
        <v>45</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266</v>
      </c>
      <c r="AU142" s="283" t="s">
        <v>14</v>
      </c>
      <c r="AV142" s="14" t="s">
        <v>259</v>
      </c>
      <c r="AW142" s="14" t="s">
        <v>36</v>
      </c>
      <c r="AX142" s="14" t="s">
        <v>90</v>
      </c>
      <c r="AY142" s="283" t="s">
        <v>253</v>
      </c>
    </row>
    <row r="143" s="2" customFormat="1" ht="48" customHeight="1">
      <c r="A143" s="39"/>
      <c r="B143" s="40"/>
      <c r="C143" s="245" t="s">
        <v>293</v>
      </c>
      <c r="D143" s="245" t="s">
        <v>255</v>
      </c>
      <c r="E143" s="246" t="s">
        <v>399</v>
      </c>
      <c r="F143" s="247" t="s">
        <v>400</v>
      </c>
      <c r="G143" s="248" t="s">
        <v>152</v>
      </c>
      <c r="H143" s="249">
        <v>48</v>
      </c>
      <c r="I143" s="250"/>
      <c r="J143" s="251">
        <f>ROUND(I143*H143,2)</f>
        <v>0</v>
      </c>
      <c r="K143" s="247" t="s">
        <v>258</v>
      </c>
      <c r="L143" s="45"/>
      <c r="M143" s="252" t="s">
        <v>1</v>
      </c>
      <c r="N143" s="253" t="s">
        <v>47</v>
      </c>
      <c r="O143" s="92"/>
      <c r="P143" s="254">
        <f>O143*H143</f>
        <v>0</v>
      </c>
      <c r="Q143" s="254">
        <v>0</v>
      </c>
      <c r="R143" s="254">
        <f>Q143*H143</f>
        <v>0</v>
      </c>
      <c r="S143" s="254">
        <v>0</v>
      </c>
      <c r="T143" s="255">
        <f>S143*H143</f>
        <v>0</v>
      </c>
      <c r="U143" s="39"/>
      <c r="V143" s="39"/>
      <c r="W143" s="39"/>
      <c r="X143" s="39"/>
      <c r="Y143" s="39"/>
      <c r="Z143" s="39"/>
      <c r="AA143" s="39"/>
      <c r="AB143" s="39"/>
      <c r="AC143" s="39"/>
      <c r="AD143" s="39"/>
      <c r="AE143" s="39"/>
      <c r="AR143" s="256" t="s">
        <v>259</v>
      </c>
      <c r="AT143" s="256" t="s">
        <v>255</v>
      </c>
      <c r="AU143" s="256" t="s">
        <v>14</v>
      </c>
      <c r="AY143" s="18" t="s">
        <v>253</v>
      </c>
      <c r="BE143" s="257">
        <f>IF(N143="základní",J143,0)</f>
        <v>0</v>
      </c>
      <c r="BF143" s="257">
        <f>IF(N143="snížená",J143,0)</f>
        <v>0</v>
      </c>
      <c r="BG143" s="257">
        <f>IF(N143="zákl. přenesená",J143,0)</f>
        <v>0</v>
      </c>
      <c r="BH143" s="257">
        <f>IF(N143="sníž. přenesená",J143,0)</f>
        <v>0</v>
      </c>
      <c r="BI143" s="257">
        <f>IF(N143="nulová",J143,0)</f>
        <v>0</v>
      </c>
      <c r="BJ143" s="18" t="s">
        <v>90</v>
      </c>
      <c r="BK143" s="257">
        <f>ROUND(I143*H143,2)</f>
        <v>0</v>
      </c>
      <c r="BL143" s="18" t="s">
        <v>259</v>
      </c>
      <c r="BM143" s="256" t="s">
        <v>2437</v>
      </c>
    </row>
    <row r="144" s="2" customFormat="1">
      <c r="A144" s="39"/>
      <c r="B144" s="40"/>
      <c r="C144" s="41"/>
      <c r="D144" s="258" t="s">
        <v>261</v>
      </c>
      <c r="E144" s="41"/>
      <c r="F144" s="259" t="s">
        <v>402</v>
      </c>
      <c r="G144" s="41"/>
      <c r="H144" s="41"/>
      <c r="I144" s="156"/>
      <c r="J144" s="41"/>
      <c r="K144" s="41"/>
      <c r="L144" s="45"/>
      <c r="M144" s="260"/>
      <c r="N144" s="261"/>
      <c r="O144" s="92"/>
      <c r="P144" s="92"/>
      <c r="Q144" s="92"/>
      <c r="R144" s="92"/>
      <c r="S144" s="92"/>
      <c r="T144" s="93"/>
      <c r="U144" s="39"/>
      <c r="V144" s="39"/>
      <c r="W144" s="39"/>
      <c r="X144" s="39"/>
      <c r="Y144" s="39"/>
      <c r="Z144" s="39"/>
      <c r="AA144" s="39"/>
      <c r="AB144" s="39"/>
      <c r="AC144" s="39"/>
      <c r="AD144" s="39"/>
      <c r="AE144" s="39"/>
      <c r="AT144" s="18" t="s">
        <v>261</v>
      </c>
      <c r="AU144" s="18" t="s">
        <v>14</v>
      </c>
    </row>
    <row r="145" s="13" customFormat="1">
      <c r="A145" s="13"/>
      <c r="B145" s="262"/>
      <c r="C145" s="263"/>
      <c r="D145" s="258" t="s">
        <v>266</v>
      </c>
      <c r="E145" s="264" t="s">
        <v>1</v>
      </c>
      <c r="F145" s="265" t="s">
        <v>2438</v>
      </c>
      <c r="G145" s="263"/>
      <c r="H145" s="266">
        <v>48</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266</v>
      </c>
      <c r="AU145" s="272" t="s">
        <v>14</v>
      </c>
      <c r="AV145" s="13" t="s">
        <v>14</v>
      </c>
      <c r="AW145" s="13" t="s">
        <v>36</v>
      </c>
      <c r="AX145" s="13" t="s">
        <v>82</v>
      </c>
      <c r="AY145" s="272" t="s">
        <v>253</v>
      </c>
    </row>
    <row r="146" s="14" customFormat="1">
      <c r="A146" s="14"/>
      <c r="B146" s="273"/>
      <c r="C146" s="274"/>
      <c r="D146" s="258" t="s">
        <v>266</v>
      </c>
      <c r="E146" s="275" t="s">
        <v>1</v>
      </c>
      <c r="F146" s="276" t="s">
        <v>269</v>
      </c>
      <c r="G146" s="274"/>
      <c r="H146" s="277">
        <v>48</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266</v>
      </c>
      <c r="AU146" s="283" t="s">
        <v>14</v>
      </c>
      <c r="AV146" s="14" t="s">
        <v>259</v>
      </c>
      <c r="AW146" s="14" t="s">
        <v>36</v>
      </c>
      <c r="AX146" s="14" t="s">
        <v>90</v>
      </c>
      <c r="AY146" s="283" t="s">
        <v>253</v>
      </c>
    </row>
    <row r="147" s="2" customFormat="1" ht="60" customHeight="1">
      <c r="A147" s="39"/>
      <c r="B147" s="40"/>
      <c r="C147" s="245" t="s">
        <v>299</v>
      </c>
      <c r="D147" s="245" t="s">
        <v>255</v>
      </c>
      <c r="E147" s="246" t="s">
        <v>405</v>
      </c>
      <c r="F147" s="247" t="s">
        <v>406</v>
      </c>
      <c r="G147" s="248" t="s">
        <v>152</v>
      </c>
      <c r="H147" s="249">
        <v>48</v>
      </c>
      <c r="I147" s="250"/>
      <c r="J147" s="251">
        <f>ROUND(I147*H147,2)</f>
        <v>0</v>
      </c>
      <c r="K147" s="247" t="s">
        <v>258</v>
      </c>
      <c r="L147" s="45"/>
      <c r="M147" s="252" t="s">
        <v>1</v>
      </c>
      <c r="N147" s="253" t="s">
        <v>47</v>
      </c>
      <c r="O147" s="92"/>
      <c r="P147" s="254">
        <f>O147*H147</f>
        <v>0</v>
      </c>
      <c r="Q147" s="254">
        <v>0</v>
      </c>
      <c r="R147" s="254">
        <f>Q147*H147</f>
        <v>0</v>
      </c>
      <c r="S147" s="254">
        <v>0</v>
      </c>
      <c r="T147" s="255">
        <f>S147*H147</f>
        <v>0</v>
      </c>
      <c r="U147" s="39"/>
      <c r="V147" s="39"/>
      <c r="W147" s="39"/>
      <c r="X147" s="39"/>
      <c r="Y147" s="39"/>
      <c r="Z147" s="39"/>
      <c r="AA147" s="39"/>
      <c r="AB147" s="39"/>
      <c r="AC147" s="39"/>
      <c r="AD147" s="39"/>
      <c r="AE147" s="39"/>
      <c r="AR147" s="256" t="s">
        <v>259</v>
      </c>
      <c r="AT147" s="256" t="s">
        <v>255</v>
      </c>
      <c r="AU147" s="256" t="s">
        <v>14</v>
      </c>
      <c r="AY147" s="18" t="s">
        <v>253</v>
      </c>
      <c r="BE147" s="257">
        <f>IF(N147="základní",J147,0)</f>
        <v>0</v>
      </c>
      <c r="BF147" s="257">
        <f>IF(N147="snížená",J147,0)</f>
        <v>0</v>
      </c>
      <c r="BG147" s="257">
        <f>IF(N147="zákl. přenesená",J147,0)</f>
        <v>0</v>
      </c>
      <c r="BH147" s="257">
        <f>IF(N147="sníž. přenesená",J147,0)</f>
        <v>0</v>
      </c>
      <c r="BI147" s="257">
        <f>IF(N147="nulová",J147,0)</f>
        <v>0</v>
      </c>
      <c r="BJ147" s="18" t="s">
        <v>90</v>
      </c>
      <c r="BK147" s="257">
        <f>ROUND(I147*H147,2)</f>
        <v>0</v>
      </c>
      <c r="BL147" s="18" t="s">
        <v>259</v>
      </c>
      <c r="BM147" s="256" t="s">
        <v>2439</v>
      </c>
    </row>
    <row r="148" s="2" customFormat="1">
      <c r="A148" s="39"/>
      <c r="B148" s="40"/>
      <c r="C148" s="41"/>
      <c r="D148" s="258" t="s">
        <v>261</v>
      </c>
      <c r="E148" s="41"/>
      <c r="F148" s="259" t="s">
        <v>402</v>
      </c>
      <c r="G148" s="41"/>
      <c r="H148" s="41"/>
      <c r="I148" s="156"/>
      <c r="J148" s="41"/>
      <c r="K148" s="41"/>
      <c r="L148" s="45"/>
      <c r="M148" s="260"/>
      <c r="N148" s="261"/>
      <c r="O148" s="92"/>
      <c r="P148" s="92"/>
      <c r="Q148" s="92"/>
      <c r="R148" s="92"/>
      <c r="S148" s="92"/>
      <c r="T148" s="93"/>
      <c r="U148" s="39"/>
      <c r="V148" s="39"/>
      <c r="W148" s="39"/>
      <c r="X148" s="39"/>
      <c r="Y148" s="39"/>
      <c r="Z148" s="39"/>
      <c r="AA148" s="39"/>
      <c r="AB148" s="39"/>
      <c r="AC148" s="39"/>
      <c r="AD148" s="39"/>
      <c r="AE148" s="39"/>
      <c r="AT148" s="18" t="s">
        <v>261</v>
      </c>
      <c r="AU148" s="18" t="s">
        <v>14</v>
      </c>
    </row>
    <row r="149" s="13" customFormat="1">
      <c r="A149" s="13"/>
      <c r="B149" s="262"/>
      <c r="C149" s="263"/>
      <c r="D149" s="258" t="s">
        <v>266</v>
      </c>
      <c r="E149" s="264" t="s">
        <v>1</v>
      </c>
      <c r="F149" s="265" t="s">
        <v>2440</v>
      </c>
      <c r="G149" s="263"/>
      <c r="H149" s="266">
        <v>48</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266</v>
      </c>
      <c r="AU149" s="272" t="s">
        <v>14</v>
      </c>
      <c r="AV149" s="13" t="s">
        <v>14</v>
      </c>
      <c r="AW149" s="13" t="s">
        <v>36</v>
      </c>
      <c r="AX149" s="13" t="s">
        <v>82</v>
      </c>
      <c r="AY149" s="272" t="s">
        <v>253</v>
      </c>
    </row>
    <row r="150" s="14" customFormat="1">
      <c r="A150" s="14"/>
      <c r="B150" s="273"/>
      <c r="C150" s="274"/>
      <c r="D150" s="258" t="s">
        <v>266</v>
      </c>
      <c r="E150" s="275" t="s">
        <v>1</v>
      </c>
      <c r="F150" s="276" t="s">
        <v>269</v>
      </c>
      <c r="G150" s="274"/>
      <c r="H150" s="277">
        <v>48</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266</v>
      </c>
      <c r="AU150" s="283" t="s">
        <v>14</v>
      </c>
      <c r="AV150" s="14" t="s">
        <v>259</v>
      </c>
      <c r="AW150" s="14" t="s">
        <v>36</v>
      </c>
      <c r="AX150" s="14" t="s">
        <v>90</v>
      </c>
      <c r="AY150" s="283" t="s">
        <v>253</v>
      </c>
    </row>
    <row r="151" s="2" customFormat="1" ht="60" customHeight="1">
      <c r="A151" s="39"/>
      <c r="B151" s="40"/>
      <c r="C151" s="245" t="s">
        <v>303</v>
      </c>
      <c r="D151" s="245" t="s">
        <v>255</v>
      </c>
      <c r="E151" s="246" t="s">
        <v>410</v>
      </c>
      <c r="F151" s="247" t="s">
        <v>411</v>
      </c>
      <c r="G151" s="248" t="s">
        <v>152</v>
      </c>
      <c r="H151" s="249">
        <v>360</v>
      </c>
      <c r="I151" s="250"/>
      <c r="J151" s="251">
        <f>ROUND(I151*H151,2)</f>
        <v>0</v>
      </c>
      <c r="K151" s="247" t="s">
        <v>258</v>
      </c>
      <c r="L151" s="45"/>
      <c r="M151" s="252" t="s">
        <v>1</v>
      </c>
      <c r="N151" s="253" t="s">
        <v>47</v>
      </c>
      <c r="O151" s="92"/>
      <c r="P151" s="254">
        <f>O151*H151</f>
        <v>0</v>
      </c>
      <c r="Q151" s="254">
        <v>0</v>
      </c>
      <c r="R151" s="254">
        <f>Q151*H151</f>
        <v>0</v>
      </c>
      <c r="S151" s="254">
        <v>0</v>
      </c>
      <c r="T151" s="255">
        <f>S151*H151</f>
        <v>0</v>
      </c>
      <c r="U151" s="39"/>
      <c r="V151" s="39"/>
      <c r="W151" s="39"/>
      <c r="X151" s="39"/>
      <c r="Y151" s="39"/>
      <c r="Z151" s="39"/>
      <c r="AA151" s="39"/>
      <c r="AB151" s="39"/>
      <c r="AC151" s="39"/>
      <c r="AD151" s="39"/>
      <c r="AE151" s="39"/>
      <c r="AR151" s="256" t="s">
        <v>259</v>
      </c>
      <c r="AT151" s="256" t="s">
        <v>255</v>
      </c>
      <c r="AU151" s="256" t="s">
        <v>14</v>
      </c>
      <c r="AY151" s="18" t="s">
        <v>253</v>
      </c>
      <c r="BE151" s="257">
        <f>IF(N151="základní",J151,0)</f>
        <v>0</v>
      </c>
      <c r="BF151" s="257">
        <f>IF(N151="snížená",J151,0)</f>
        <v>0</v>
      </c>
      <c r="BG151" s="257">
        <f>IF(N151="zákl. přenesená",J151,0)</f>
        <v>0</v>
      </c>
      <c r="BH151" s="257">
        <f>IF(N151="sníž. přenesená",J151,0)</f>
        <v>0</v>
      </c>
      <c r="BI151" s="257">
        <f>IF(N151="nulová",J151,0)</f>
        <v>0</v>
      </c>
      <c r="BJ151" s="18" t="s">
        <v>90</v>
      </c>
      <c r="BK151" s="257">
        <f>ROUND(I151*H151,2)</f>
        <v>0</v>
      </c>
      <c r="BL151" s="18" t="s">
        <v>259</v>
      </c>
      <c r="BM151" s="256" t="s">
        <v>2441</v>
      </c>
    </row>
    <row r="152" s="2" customFormat="1">
      <c r="A152" s="39"/>
      <c r="B152" s="40"/>
      <c r="C152" s="41"/>
      <c r="D152" s="258" t="s">
        <v>261</v>
      </c>
      <c r="E152" s="41"/>
      <c r="F152" s="259" t="s">
        <v>402</v>
      </c>
      <c r="G152" s="41"/>
      <c r="H152" s="41"/>
      <c r="I152" s="156"/>
      <c r="J152" s="41"/>
      <c r="K152" s="41"/>
      <c r="L152" s="45"/>
      <c r="M152" s="260"/>
      <c r="N152" s="261"/>
      <c r="O152" s="92"/>
      <c r="P152" s="92"/>
      <c r="Q152" s="92"/>
      <c r="R152" s="92"/>
      <c r="S152" s="92"/>
      <c r="T152" s="93"/>
      <c r="U152" s="39"/>
      <c r="V152" s="39"/>
      <c r="W152" s="39"/>
      <c r="X152" s="39"/>
      <c r="Y152" s="39"/>
      <c r="Z152" s="39"/>
      <c r="AA152" s="39"/>
      <c r="AB152" s="39"/>
      <c r="AC152" s="39"/>
      <c r="AD152" s="39"/>
      <c r="AE152" s="39"/>
      <c r="AT152" s="18" t="s">
        <v>261</v>
      </c>
      <c r="AU152" s="18" t="s">
        <v>14</v>
      </c>
    </row>
    <row r="153" s="13" customFormat="1">
      <c r="A153" s="13"/>
      <c r="B153" s="262"/>
      <c r="C153" s="263"/>
      <c r="D153" s="258" t="s">
        <v>266</v>
      </c>
      <c r="E153" s="264" t="s">
        <v>1</v>
      </c>
      <c r="F153" s="265" t="s">
        <v>2442</v>
      </c>
      <c r="G153" s="263"/>
      <c r="H153" s="266">
        <v>360</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266</v>
      </c>
      <c r="AU153" s="272" t="s">
        <v>14</v>
      </c>
      <c r="AV153" s="13" t="s">
        <v>14</v>
      </c>
      <c r="AW153" s="13" t="s">
        <v>36</v>
      </c>
      <c r="AX153" s="13" t="s">
        <v>82</v>
      </c>
      <c r="AY153" s="272" t="s">
        <v>253</v>
      </c>
    </row>
    <row r="154" s="14" customFormat="1">
      <c r="A154" s="14"/>
      <c r="B154" s="273"/>
      <c r="C154" s="274"/>
      <c r="D154" s="258" t="s">
        <v>266</v>
      </c>
      <c r="E154" s="275" t="s">
        <v>1</v>
      </c>
      <c r="F154" s="276" t="s">
        <v>269</v>
      </c>
      <c r="G154" s="274"/>
      <c r="H154" s="277">
        <v>360</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266</v>
      </c>
      <c r="AU154" s="283" t="s">
        <v>14</v>
      </c>
      <c r="AV154" s="14" t="s">
        <v>259</v>
      </c>
      <c r="AW154" s="14" t="s">
        <v>36</v>
      </c>
      <c r="AX154" s="14" t="s">
        <v>90</v>
      </c>
      <c r="AY154" s="283" t="s">
        <v>253</v>
      </c>
    </row>
    <row r="155" s="2" customFormat="1" ht="36" customHeight="1">
      <c r="A155" s="39"/>
      <c r="B155" s="40"/>
      <c r="C155" s="245" t="s">
        <v>308</v>
      </c>
      <c r="D155" s="245" t="s">
        <v>255</v>
      </c>
      <c r="E155" s="246" t="s">
        <v>2220</v>
      </c>
      <c r="F155" s="247" t="s">
        <v>2221</v>
      </c>
      <c r="G155" s="248" t="s">
        <v>152</v>
      </c>
      <c r="H155" s="249">
        <v>48</v>
      </c>
      <c r="I155" s="250"/>
      <c r="J155" s="251">
        <f>ROUND(I155*H155,2)</f>
        <v>0</v>
      </c>
      <c r="K155" s="247" t="s">
        <v>258</v>
      </c>
      <c r="L155" s="45"/>
      <c r="M155" s="252" t="s">
        <v>1</v>
      </c>
      <c r="N155" s="253" t="s">
        <v>47</v>
      </c>
      <c r="O155" s="92"/>
      <c r="P155" s="254">
        <f>O155*H155</f>
        <v>0</v>
      </c>
      <c r="Q155" s="254">
        <v>0</v>
      </c>
      <c r="R155" s="254">
        <f>Q155*H155</f>
        <v>0</v>
      </c>
      <c r="S155" s="254">
        <v>0</v>
      </c>
      <c r="T155" s="255">
        <f>S155*H155</f>
        <v>0</v>
      </c>
      <c r="U155" s="39"/>
      <c r="V155" s="39"/>
      <c r="W155" s="39"/>
      <c r="X155" s="39"/>
      <c r="Y155" s="39"/>
      <c r="Z155" s="39"/>
      <c r="AA155" s="39"/>
      <c r="AB155" s="39"/>
      <c r="AC155" s="39"/>
      <c r="AD155" s="39"/>
      <c r="AE155" s="39"/>
      <c r="AR155" s="256" t="s">
        <v>259</v>
      </c>
      <c r="AT155" s="256" t="s">
        <v>255</v>
      </c>
      <c r="AU155" s="256" t="s">
        <v>14</v>
      </c>
      <c r="AY155" s="18" t="s">
        <v>253</v>
      </c>
      <c r="BE155" s="257">
        <f>IF(N155="základní",J155,0)</f>
        <v>0</v>
      </c>
      <c r="BF155" s="257">
        <f>IF(N155="snížená",J155,0)</f>
        <v>0</v>
      </c>
      <c r="BG155" s="257">
        <f>IF(N155="zákl. přenesená",J155,0)</f>
        <v>0</v>
      </c>
      <c r="BH155" s="257">
        <f>IF(N155="sníž. přenesená",J155,0)</f>
        <v>0</v>
      </c>
      <c r="BI155" s="257">
        <f>IF(N155="nulová",J155,0)</f>
        <v>0</v>
      </c>
      <c r="BJ155" s="18" t="s">
        <v>90</v>
      </c>
      <c r="BK155" s="257">
        <f>ROUND(I155*H155,2)</f>
        <v>0</v>
      </c>
      <c r="BL155" s="18" t="s">
        <v>259</v>
      </c>
      <c r="BM155" s="256" t="s">
        <v>2443</v>
      </c>
    </row>
    <row r="156" s="2" customFormat="1">
      <c r="A156" s="39"/>
      <c r="B156" s="40"/>
      <c r="C156" s="41"/>
      <c r="D156" s="258" t="s">
        <v>261</v>
      </c>
      <c r="E156" s="41"/>
      <c r="F156" s="259" t="s">
        <v>418</v>
      </c>
      <c r="G156" s="41"/>
      <c r="H156" s="41"/>
      <c r="I156" s="156"/>
      <c r="J156" s="41"/>
      <c r="K156" s="41"/>
      <c r="L156" s="45"/>
      <c r="M156" s="260"/>
      <c r="N156" s="261"/>
      <c r="O156" s="92"/>
      <c r="P156" s="92"/>
      <c r="Q156" s="92"/>
      <c r="R156" s="92"/>
      <c r="S156" s="92"/>
      <c r="T156" s="93"/>
      <c r="U156" s="39"/>
      <c r="V156" s="39"/>
      <c r="W156" s="39"/>
      <c r="X156" s="39"/>
      <c r="Y156" s="39"/>
      <c r="Z156" s="39"/>
      <c r="AA156" s="39"/>
      <c r="AB156" s="39"/>
      <c r="AC156" s="39"/>
      <c r="AD156" s="39"/>
      <c r="AE156" s="39"/>
      <c r="AT156" s="18" t="s">
        <v>261</v>
      </c>
      <c r="AU156" s="18" t="s">
        <v>14</v>
      </c>
    </row>
    <row r="157" s="13" customFormat="1">
      <c r="A157" s="13"/>
      <c r="B157" s="262"/>
      <c r="C157" s="263"/>
      <c r="D157" s="258" t="s">
        <v>266</v>
      </c>
      <c r="E157" s="264" t="s">
        <v>1</v>
      </c>
      <c r="F157" s="265" t="s">
        <v>2444</v>
      </c>
      <c r="G157" s="263"/>
      <c r="H157" s="266">
        <v>48</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266</v>
      </c>
      <c r="AU157" s="272" t="s">
        <v>14</v>
      </c>
      <c r="AV157" s="13" t="s">
        <v>14</v>
      </c>
      <c r="AW157" s="13" t="s">
        <v>36</v>
      </c>
      <c r="AX157" s="13" t="s">
        <v>82</v>
      </c>
      <c r="AY157" s="272" t="s">
        <v>253</v>
      </c>
    </row>
    <row r="158" s="14" customFormat="1">
      <c r="A158" s="14"/>
      <c r="B158" s="273"/>
      <c r="C158" s="274"/>
      <c r="D158" s="258" t="s">
        <v>266</v>
      </c>
      <c r="E158" s="275" t="s">
        <v>1</v>
      </c>
      <c r="F158" s="276" t="s">
        <v>269</v>
      </c>
      <c r="G158" s="274"/>
      <c r="H158" s="277">
        <v>48</v>
      </c>
      <c r="I158" s="278"/>
      <c r="J158" s="274"/>
      <c r="K158" s="274"/>
      <c r="L158" s="279"/>
      <c r="M158" s="280"/>
      <c r="N158" s="281"/>
      <c r="O158" s="281"/>
      <c r="P158" s="281"/>
      <c r="Q158" s="281"/>
      <c r="R158" s="281"/>
      <c r="S158" s="281"/>
      <c r="T158" s="282"/>
      <c r="U158" s="14"/>
      <c r="V158" s="14"/>
      <c r="W158" s="14"/>
      <c r="X158" s="14"/>
      <c r="Y158" s="14"/>
      <c r="Z158" s="14"/>
      <c r="AA158" s="14"/>
      <c r="AB158" s="14"/>
      <c r="AC158" s="14"/>
      <c r="AD158" s="14"/>
      <c r="AE158" s="14"/>
      <c r="AT158" s="283" t="s">
        <v>266</v>
      </c>
      <c r="AU158" s="283" t="s">
        <v>14</v>
      </c>
      <c r="AV158" s="14" t="s">
        <v>259</v>
      </c>
      <c r="AW158" s="14" t="s">
        <v>36</v>
      </c>
      <c r="AX158" s="14" t="s">
        <v>90</v>
      </c>
      <c r="AY158" s="283" t="s">
        <v>253</v>
      </c>
    </row>
    <row r="159" s="2" customFormat="1" ht="16.5" customHeight="1">
      <c r="A159" s="39"/>
      <c r="B159" s="40"/>
      <c r="C159" s="245" t="s">
        <v>313</v>
      </c>
      <c r="D159" s="245" t="s">
        <v>255</v>
      </c>
      <c r="E159" s="246" t="s">
        <v>421</v>
      </c>
      <c r="F159" s="247" t="s">
        <v>422</v>
      </c>
      <c r="G159" s="248" t="s">
        <v>152</v>
      </c>
      <c r="H159" s="249">
        <v>48</v>
      </c>
      <c r="I159" s="250"/>
      <c r="J159" s="251">
        <f>ROUND(I159*H159,2)</f>
        <v>0</v>
      </c>
      <c r="K159" s="247" t="s">
        <v>258</v>
      </c>
      <c r="L159" s="45"/>
      <c r="M159" s="252" t="s">
        <v>1</v>
      </c>
      <c r="N159" s="253" t="s">
        <v>47</v>
      </c>
      <c r="O159" s="92"/>
      <c r="P159" s="254">
        <f>O159*H159</f>
        <v>0</v>
      </c>
      <c r="Q159" s="254">
        <v>0</v>
      </c>
      <c r="R159" s="254">
        <f>Q159*H159</f>
        <v>0</v>
      </c>
      <c r="S159" s="254">
        <v>0</v>
      </c>
      <c r="T159" s="255">
        <f>S159*H159</f>
        <v>0</v>
      </c>
      <c r="U159" s="39"/>
      <c r="V159" s="39"/>
      <c r="W159" s="39"/>
      <c r="X159" s="39"/>
      <c r="Y159" s="39"/>
      <c r="Z159" s="39"/>
      <c r="AA159" s="39"/>
      <c r="AB159" s="39"/>
      <c r="AC159" s="39"/>
      <c r="AD159" s="39"/>
      <c r="AE159" s="39"/>
      <c r="AR159" s="256" t="s">
        <v>259</v>
      </c>
      <c r="AT159" s="256" t="s">
        <v>255</v>
      </c>
      <c r="AU159" s="256" t="s">
        <v>14</v>
      </c>
      <c r="AY159" s="18" t="s">
        <v>253</v>
      </c>
      <c r="BE159" s="257">
        <f>IF(N159="základní",J159,0)</f>
        <v>0</v>
      </c>
      <c r="BF159" s="257">
        <f>IF(N159="snížená",J159,0)</f>
        <v>0</v>
      </c>
      <c r="BG159" s="257">
        <f>IF(N159="zákl. přenesená",J159,0)</f>
        <v>0</v>
      </c>
      <c r="BH159" s="257">
        <f>IF(N159="sníž. přenesená",J159,0)</f>
        <v>0</v>
      </c>
      <c r="BI159" s="257">
        <f>IF(N159="nulová",J159,0)</f>
        <v>0</v>
      </c>
      <c r="BJ159" s="18" t="s">
        <v>90</v>
      </c>
      <c r="BK159" s="257">
        <f>ROUND(I159*H159,2)</f>
        <v>0</v>
      </c>
      <c r="BL159" s="18" t="s">
        <v>259</v>
      </c>
      <c r="BM159" s="256" t="s">
        <v>2445</v>
      </c>
    </row>
    <row r="160" s="2" customFormat="1">
      <c r="A160" s="39"/>
      <c r="B160" s="40"/>
      <c r="C160" s="41"/>
      <c r="D160" s="258" t="s">
        <v>261</v>
      </c>
      <c r="E160" s="41"/>
      <c r="F160" s="259" t="s">
        <v>424</v>
      </c>
      <c r="G160" s="41"/>
      <c r="H160" s="41"/>
      <c r="I160" s="156"/>
      <c r="J160" s="41"/>
      <c r="K160" s="41"/>
      <c r="L160" s="45"/>
      <c r="M160" s="260"/>
      <c r="N160" s="261"/>
      <c r="O160" s="92"/>
      <c r="P160" s="92"/>
      <c r="Q160" s="92"/>
      <c r="R160" s="92"/>
      <c r="S160" s="92"/>
      <c r="T160" s="93"/>
      <c r="U160" s="39"/>
      <c r="V160" s="39"/>
      <c r="W160" s="39"/>
      <c r="X160" s="39"/>
      <c r="Y160" s="39"/>
      <c r="Z160" s="39"/>
      <c r="AA160" s="39"/>
      <c r="AB160" s="39"/>
      <c r="AC160" s="39"/>
      <c r="AD160" s="39"/>
      <c r="AE160" s="39"/>
      <c r="AT160" s="18" t="s">
        <v>261</v>
      </c>
      <c r="AU160" s="18" t="s">
        <v>14</v>
      </c>
    </row>
    <row r="161" s="13" customFormat="1">
      <c r="A161" s="13"/>
      <c r="B161" s="262"/>
      <c r="C161" s="263"/>
      <c r="D161" s="258" t="s">
        <v>266</v>
      </c>
      <c r="E161" s="264" t="s">
        <v>1</v>
      </c>
      <c r="F161" s="265" t="s">
        <v>2446</v>
      </c>
      <c r="G161" s="263"/>
      <c r="H161" s="266">
        <v>48</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266</v>
      </c>
      <c r="AU161" s="272" t="s">
        <v>14</v>
      </c>
      <c r="AV161" s="13" t="s">
        <v>14</v>
      </c>
      <c r="AW161" s="13" t="s">
        <v>36</v>
      </c>
      <c r="AX161" s="13" t="s">
        <v>82</v>
      </c>
      <c r="AY161" s="272" t="s">
        <v>253</v>
      </c>
    </row>
    <row r="162" s="14" customFormat="1">
      <c r="A162" s="14"/>
      <c r="B162" s="273"/>
      <c r="C162" s="274"/>
      <c r="D162" s="258" t="s">
        <v>266</v>
      </c>
      <c r="E162" s="275" t="s">
        <v>1</v>
      </c>
      <c r="F162" s="276" t="s">
        <v>269</v>
      </c>
      <c r="G162" s="274"/>
      <c r="H162" s="277">
        <v>48</v>
      </c>
      <c r="I162" s="278"/>
      <c r="J162" s="274"/>
      <c r="K162" s="274"/>
      <c r="L162" s="279"/>
      <c r="M162" s="280"/>
      <c r="N162" s="281"/>
      <c r="O162" s="281"/>
      <c r="P162" s="281"/>
      <c r="Q162" s="281"/>
      <c r="R162" s="281"/>
      <c r="S162" s="281"/>
      <c r="T162" s="282"/>
      <c r="U162" s="14"/>
      <c r="V162" s="14"/>
      <c r="W162" s="14"/>
      <c r="X162" s="14"/>
      <c r="Y162" s="14"/>
      <c r="Z162" s="14"/>
      <c r="AA162" s="14"/>
      <c r="AB162" s="14"/>
      <c r="AC162" s="14"/>
      <c r="AD162" s="14"/>
      <c r="AE162" s="14"/>
      <c r="AT162" s="283" t="s">
        <v>266</v>
      </c>
      <c r="AU162" s="283" t="s">
        <v>14</v>
      </c>
      <c r="AV162" s="14" t="s">
        <v>259</v>
      </c>
      <c r="AW162" s="14" t="s">
        <v>36</v>
      </c>
      <c r="AX162" s="14" t="s">
        <v>90</v>
      </c>
      <c r="AY162" s="283" t="s">
        <v>253</v>
      </c>
    </row>
    <row r="163" s="2" customFormat="1" ht="36" customHeight="1">
      <c r="A163" s="39"/>
      <c r="B163" s="40"/>
      <c r="C163" s="245" t="s">
        <v>318</v>
      </c>
      <c r="D163" s="245" t="s">
        <v>255</v>
      </c>
      <c r="E163" s="246" t="s">
        <v>428</v>
      </c>
      <c r="F163" s="247" t="s">
        <v>429</v>
      </c>
      <c r="G163" s="248" t="s">
        <v>185</v>
      </c>
      <c r="H163" s="249">
        <v>88.799999999999997</v>
      </c>
      <c r="I163" s="250"/>
      <c r="J163" s="251">
        <f>ROUND(I163*H163,2)</f>
        <v>0</v>
      </c>
      <c r="K163" s="247" t="s">
        <v>258</v>
      </c>
      <c r="L163" s="45"/>
      <c r="M163" s="252" t="s">
        <v>1</v>
      </c>
      <c r="N163" s="253" t="s">
        <v>47</v>
      </c>
      <c r="O163" s="92"/>
      <c r="P163" s="254">
        <f>O163*H163</f>
        <v>0</v>
      </c>
      <c r="Q163" s="254">
        <v>0</v>
      </c>
      <c r="R163" s="254">
        <f>Q163*H163</f>
        <v>0</v>
      </c>
      <c r="S163" s="254">
        <v>0</v>
      </c>
      <c r="T163" s="255">
        <f>S163*H163</f>
        <v>0</v>
      </c>
      <c r="U163" s="39"/>
      <c r="V163" s="39"/>
      <c r="W163" s="39"/>
      <c r="X163" s="39"/>
      <c r="Y163" s="39"/>
      <c r="Z163" s="39"/>
      <c r="AA163" s="39"/>
      <c r="AB163" s="39"/>
      <c r="AC163" s="39"/>
      <c r="AD163" s="39"/>
      <c r="AE163" s="39"/>
      <c r="AR163" s="256" t="s">
        <v>259</v>
      </c>
      <c r="AT163" s="256" t="s">
        <v>255</v>
      </c>
      <c r="AU163" s="256" t="s">
        <v>14</v>
      </c>
      <c r="AY163" s="18" t="s">
        <v>253</v>
      </c>
      <c r="BE163" s="257">
        <f>IF(N163="základní",J163,0)</f>
        <v>0</v>
      </c>
      <c r="BF163" s="257">
        <f>IF(N163="snížená",J163,0)</f>
        <v>0</v>
      </c>
      <c r="BG163" s="257">
        <f>IF(N163="zákl. přenesená",J163,0)</f>
        <v>0</v>
      </c>
      <c r="BH163" s="257">
        <f>IF(N163="sníž. přenesená",J163,0)</f>
        <v>0</v>
      </c>
      <c r="BI163" s="257">
        <f>IF(N163="nulová",J163,0)</f>
        <v>0</v>
      </c>
      <c r="BJ163" s="18" t="s">
        <v>90</v>
      </c>
      <c r="BK163" s="257">
        <f>ROUND(I163*H163,2)</f>
        <v>0</v>
      </c>
      <c r="BL163" s="18" t="s">
        <v>259</v>
      </c>
      <c r="BM163" s="256" t="s">
        <v>2447</v>
      </c>
    </row>
    <row r="164" s="2" customFormat="1">
      <c r="A164" s="39"/>
      <c r="B164" s="40"/>
      <c r="C164" s="41"/>
      <c r="D164" s="258" t="s">
        <v>261</v>
      </c>
      <c r="E164" s="41"/>
      <c r="F164" s="259" t="s">
        <v>431</v>
      </c>
      <c r="G164" s="41"/>
      <c r="H164" s="41"/>
      <c r="I164" s="156"/>
      <c r="J164" s="41"/>
      <c r="K164" s="41"/>
      <c r="L164" s="45"/>
      <c r="M164" s="260"/>
      <c r="N164" s="261"/>
      <c r="O164" s="92"/>
      <c r="P164" s="92"/>
      <c r="Q164" s="92"/>
      <c r="R164" s="92"/>
      <c r="S164" s="92"/>
      <c r="T164" s="93"/>
      <c r="U164" s="39"/>
      <c r="V164" s="39"/>
      <c r="W164" s="39"/>
      <c r="X164" s="39"/>
      <c r="Y164" s="39"/>
      <c r="Z164" s="39"/>
      <c r="AA164" s="39"/>
      <c r="AB164" s="39"/>
      <c r="AC164" s="39"/>
      <c r="AD164" s="39"/>
      <c r="AE164" s="39"/>
      <c r="AT164" s="18" t="s">
        <v>261</v>
      </c>
      <c r="AU164" s="18" t="s">
        <v>14</v>
      </c>
    </row>
    <row r="165" s="13" customFormat="1">
      <c r="A165" s="13"/>
      <c r="B165" s="262"/>
      <c r="C165" s="263"/>
      <c r="D165" s="258" t="s">
        <v>266</v>
      </c>
      <c r="E165" s="264" t="s">
        <v>1</v>
      </c>
      <c r="F165" s="265" t="s">
        <v>2448</v>
      </c>
      <c r="G165" s="263"/>
      <c r="H165" s="266">
        <v>88.799999999999997</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266</v>
      </c>
      <c r="AU165" s="272" t="s">
        <v>14</v>
      </c>
      <c r="AV165" s="13" t="s">
        <v>14</v>
      </c>
      <c r="AW165" s="13" t="s">
        <v>36</v>
      </c>
      <c r="AX165" s="13" t="s">
        <v>82</v>
      </c>
      <c r="AY165" s="272" t="s">
        <v>253</v>
      </c>
    </row>
    <row r="166" s="14" customFormat="1">
      <c r="A166" s="14"/>
      <c r="B166" s="273"/>
      <c r="C166" s="274"/>
      <c r="D166" s="258" t="s">
        <v>266</v>
      </c>
      <c r="E166" s="275" t="s">
        <v>1</v>
      </c>
      <c r="F166" s="276" t="s">
        <v>269</v>
      </c>
      <c r="G166" s="274"/>
      <c r="H166" s="277">
        <v>88.799999999999997</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266</v>
      </c>
      <c r="AU166" s="283" t="s">
        <v>14</v>
      </c>
      <c r="AV166" s="14" t="s">
        <v>259</v>
      </c>
      <c r="AW166" s="14" t="s">
        <v>36</v>
      </c>
      <c r="AX166" s="14" t="s">
        <v>90</v>
      </c>
      <c r="AY166" s="283" t="s">
        <v>253</v>
      </c>
    </row>
    <row r="167" s="2" customFormat="1" ht="36" customHeight="1">
      <c r="A167" s="39"/>
      <c r="B167" s="40"/>
      <c r="C167" s="245" t="s">
        <v>323</v>
      </c>
      <c r="D167" s="245" t="s">
        <v>255</v>
      </c>
      <c r="E167" s="246" t="s">
        <v>2449</v>
      </c>
      <c r="F167" s="247" t="s">
        <v>2450</v>
      </c>
      <c r="G167" s="248" t="s">
        <v>178</v>
      </c>
      <c r="H167" s="249">
        <v>10</v>
      </c>
      <c r="I167" s="250"/>
      <c r="J167" s="251">
        <f>ROUND(I167*H167,2)</f>
        <v>0</v>
      </c>
      <c r="K167" s="247" t="s">
        <v>258</v>
      </c>
      <c r="L167" s="45"/>
      <c r="M167" s="252" t="s">
        <v>1</v>
      </c>
      <c r="N167" s="253" t="s">
        <v>47</v>
      </c>
      <c r="O167" s="92"/>
      <c r="P167" s="254">
        <f>O167*H167</f>
        <v>0</v>
      </c>
      <c r="Q167" s="254">
        <v>0</v>
      </c>
      <c r="R167" s="254">
        <f>Q167*H167</f>
        <v>0</v>
      </c>
      <c r="S167" s="254">
        <v>0</v>
      </c>
      <c r="T167" s="255">
        <f>S167*H167</f>
        <v>0</v>
      </c>
      <c r="U167" s="39"/>
      <c r="V167" s="39"/>
      <c r="W167" s="39"/>
      <c r="X167" s="39"/>
      <c r="Y167" s="39"/>
      <c r="Z167" s="39"/>
      <c r="AA167" s="39"/>
      <c r="AB167" s="39"/>
      <c r="AC167" s="39"/>
      <c r="AD167" s="39"/>
      <c r="AE167" s="39"/>
      <c r="AR167" s="256" t="s">
        <v>259</v>
      </c>
      <c r="AT167" s="256" t="s">
        <v>255</v>
      </c>
      <c r="AU167" s="256" t="s">
        <v>14</v>
      </c>
      <c r="AY167" s="18" t="s">
        <v>253</v>
      </c>
      <c r="BE167" s="257">
        <f>IF(N167="základní",J167,0)</f>
        <v>0</v>
      </c>
      <c r="BF167" s="257">
        <f>IF(N167="snížená",J167,0)</f>
        <v>0</v>
      </c>
      <c r="BG167" s="257">
        <f>IF(N167="zákl. přenesená",J167,0)</f>
        <v>0</v>
      </c>
      <c r="BH167" s="257">
        <f>IF(N167="sníž. přenesená",J167,0)</f>
        <v>0</v>
      </c>
      <c r="BI167" s="257">
        <f>IF(N167="nulová",J167,0)</f>
        <v>0</v>
      </c>
      <c r="BJ167" s="18" t="s">
        <v>90</v>
      </c>
      <c r="BK167" s="257">
        <f>ROUND(I167*H167,2)</f>
        <v>0</v>
      </c>
      <c r="BL167" s="18" t="s">
        <v>259</v>
      </c>
      <c r="BM167" s="256" t="s">
        <v>2451</v>
      </c>
    </row>
    <row r="168" s="2" customFormat="1">
      <c r="A168" s="39"/>
      <c r="B168" s="40"/>
      <c r="C168" s="41"/>
      <c r="D168" s="258" t="s">
        <v>261</v>
      </c>
      <c r="E168" s="41"/>
      <c r="F168" s="259" t="s">
        <v>2452</v>
      </c>
      <c r="G168" s="41"/>
      <c r="H168" s="41"/>
      <c r="I168" s="156"/>
      <c r="J168" s="41"/>
      <c r="K168" s="41"/>
      <c r="L168" s="45"/>
      <c r="M168" s="260"/>
      <c r="N168" s="261"/>
      <c r="O168" s="92"/>
      <c r="P168" s="92"/>
      <c r="Q168" s="92"/>
      <c r="R168" s="92"/>
      <c r="S168" s="92"/>
      <c r="T168" s="93"/>
      <c r="U168" s="39"/>
      <c r="V168" s="39"/>
      <c r="W168" s="39"/>
      <c r="X168" s="39"/>
      <c r="Y168" s="39"/>
      <c r="Z168" s="39"/>
      <c r="AA168" s="39"/>
      <c r="AB168" s="39"/>
      <c r="AC168" s="39"/>
      <c r="AD168" s="39"/>
      <c r="AE168" s="39"/>
      <c r="AT168" s="18" t="s">
        <v>261</v>
      </c>
      <c r="AU168" s="18" t="s">
        <v>14</v>
      </c>
    </row>
    <row r="169" s="2" customFormat="1">
      <c r="A169" s="39"/>
      <c r="B169" s="40"/>
      <c r="C169" s="41"/>
      <c r="D169" s="258" t="s">
        <v>535</v>
      </c>
      <c r="E169" s="41"/>
      <c r="F169" s="259" t="s">
        <v>2453</v>
      </c>
      <c r="G169" s="41"/>
      <c r="H169" s="41"/>
      <c r="I169" s="156"/>
      <c r="J169" s="41"/>
      <c r="K169" s="41"/>
      <c r="L169" s="45"/>
      <c r="M169" s="260"/>
      <c r="N169" s="261"/>
      <c r="O169" s="92"/>
      <c r="P169" s="92"/>
      <c r="Q169" s="92"/>
      <c r="R169" s="92"/>
      <c r="S169" s="92"/>
      <c r="T169" s="93"/>
      <c r="U169" s="39"/>
      <c r="V169" s="39"/>
      <c r="W169" s="39"/>
      <c r="X169" s="39"/>
      <c r="Y169" s="39"/>
      <c r="Z169" s="39"/>
      <c r="AA169" s="39"/>
      <c r="AB169" s="39"/>
      <c r="AC169" s="39"/>
      <c r="AD169" s="39"/>
      <c r="AE169" s="39"/>
      <c r="AT169" s="18" t="s">
        <v>535</v>
      </c>
      <c r="AU169" s="18" t="s">
        <v>14</v>
      </c>
    </row>
    <row r="170" s="2" customFormat="1" ht="16.5" customHeight="1">
      <c r="A170" s="39"/>
      <c r="B170" s="40"/>
      <c r="C170" s="284" t="s">
        <v>8</v>
      </c>
      <c r="D170" s="284" t="s">
        <v>452</v>
      </c>
      <c r="E170" s="285" t="s">
        <v>2454</v>
      </c>
      <c r="F170" s="286" t="s">
        <v>2455</v>
      </c>
      <c r="G170" s="287" t="s">
        <v>152</v>
      </c>
      <c r="H170" s="288">
        <v>12</v>
      </c>
      <c r="I170" s="289"/>
      <c r="J170" s="290">
        <f>ROUND(I170*H170,2)</f>
        <v>0</v>
      </c>
      <c r="K170" s="286" t="s">
        <v>1</v>
      </c>
      <c r="L170" s="291"/>
      <c r="M170" s="292" t="s">
        <v>1</v>
      </c>
      <c r="N170" s="293" t="s">
        <v>47</v>
      </c>
      <c r="O170" s="92"/>
      <c r="P170" s="254">
        <f>O170*H170</f>
        <v>0</v>
      </c>
      <c r="Q170" s="254">
        <v>0.20999999999999999</v>
      </c>
      <c r="R170" s="254">
        <f>Q170*H170</f>
        <v>2.52</v>
      </c>
      <c r="S170" s="254">
        <v>0</v>
      </c>
      <c r="T170" s="255">
        <f>S170*H170</f>
        <v>0</v>
      </c>
      <c r="U170" s="39"/>
      <c r="V170" s="39"/>
      <c r="W170" s="39"/>
      <c r="X170" s="39"/>
      <c r="Y170" s="39"/>
      <c r="Z170" s="39"/>
      <c r="AA170" s="39"/>
      <c r="AB170" s="39"/>
      <c r="AC170" s="39"/>
      <c r="AD170" s="39"/>
      <c r="AE170" s="39"/>
      <c r="AR170" s="256" t="s">
        <v>293</v>
      </c>
      <c r="AT170" s="256" t="s">
        <v>452</v>
      </c>
      <c r="AU170" s="256" t="s">
        <v>14</v>
      </c>
      <c r="AY170" s="18" t="s">
        <v>253</v>
      </c>
      <c r="BE170" s="257">
        <f>IF(N170="základní",J170,0)</f>
        <v>0</v>
      </c>
      <c r="BF170" s="257">
        <f>IF(N170="snížená",J170,0)</f>
        <v>0</v>
      </c>
      <c r="BG170" s="257">
        <f>IF(N170="zákl. přenesená",J170,0)</f>
        <v>0</v>
      </c>
      <c r="BH170" s="257">
        <f>IF(N170="sníž. přenesená",J170,0)</f>
        <v>0</v>
      </c>
      <c r="BI170" s="257">
        <f>IF(N170="nulová",J170,0)</f>
        <v>0</v>
      </c>
      <c r="BJ170" s="18" t="s">
        <v>90</v>
      </c>
      <c r="BK170" s="257">
        <f>ROUND(I170*H170,2)</f>
        <v>0</v>
      </c>
      <c r="BL170" s="18" t="s">
        <v>259</v>
      </c>
      <c r="BM170" s="256" t="s">
        <v>2456</v>
      </c>
    </row>
    <row r="171" s="2" customFormat="1" ht="16.5" customHeight="1">
      <c r="A171" s="39"/>
      <c r="B171" s="40"/>
      <c r="C171" s="284" t="s">
        <v>330</v>
      </c>
      <c r="D171" s="284" t="s">
        <v>452</v>
      </c>
      <c r="E171" s="285" t="s">
        <v>2457</v>
      </c>
      <c r="F171" s="286" t="s">
        <v>2458</v>
      </c>
      <c r="G171" s="287" t="s">
        <v>152</v>
      </c>
      <c r="H171" s="288">
        <v>20</v>
      </c>
      <c r="I171" s="289"/>
      <c r="J171" s="290">
        <f>ROUND(I171*H171,2)</f>
        <v>0</v>
      </c>
      <c r="K171" s="286" t="s">
        <v>1</v>
      </c>
      <c r="L171" s="291"/>
      <c r="M171" s="292" t="s">
        <v>1</v>
      </c>
      <c r="N171" s="293" t="s">
        <v>47</v>
      </c>
      <c r="O171" s="92"/>
      <c r="P171" s="254">
        <f>O171*H171</f>
        <v>0</v>
      </c>
      <c r="Q171" s="254">
        <v>1</v>
      </c>
      <c r="R171" s="254">
        <f>Q171*H171</f>
        <v>20</v>
      </c>
      <c r="S171" s="254">
        <v>0</v>
      </c>
      <c r="T171" s="255">
        <f>S171*H171</f>
        <v>0</v>
      </c>
      <c r="U171" s="39"/>
      <c r="V171" s="39"/>
      <c r="W171" s="39"/>
      <c r="X171" s="39"/>
      <c r="Y171" s="39"/>
      <c r="Z171" s="39"/>
      <c r="AA171" s="39"/>
      <c r="AB171" s="39"/>
      <c r="AC171" s="39"/>
      <c r="AD171" s="39"/>
      <c r="AE171" s="39"/>
      <c r="AR171" s="256" t="s">
        <v>293</v>
      </c>
      <c r="AT171" s="256" t="s">
        <v>452</v>
      </c>
      <c r="AU171" s="256" t="s">
        <v>14</v>
      </c>
      <c r="AY171" s="18" t="s">
        <v>253</v>
      </c>
      <c r="BE171" s="257">
        <f>IF(N171="základní",J171,0)</f>
        <v>0</v>
      </c>
      <c r="BF171" s="257">
        <f>IF(N171="snížená",J171,0)</f>
        <v>0</v>
      </c>
      <c r="BG171" s="257">
        <f>IF(N171="zákl. přenesená",J171,0)</f>
        <v>0</v>
      </c>
      <c r="BH171" s="257">
        <f>IF(N171="sníž. přenesená",J171,0)</f>
        <v>0</v>
      </c>
      <c r="BI171" s="257">
        <f>IF(N171="nulová",J171,0)</f>
        <v>0</v>
      </c>
      <c r="BJ171" s="18" t="s">
        <v>90</v>
      </c>
      <c r="BK171" s="257">
        <f>ROUND(I171*H171,2)</f>
        <v>0</v>
      </c>
      <c r="BL171" s="18" t="s">
        <v>259</v>
      </c>
      <c r="BM171" s="256" t="s">
        <v>2459</v>
      </c>
    </row>
    <row r="172" s="2" customFormat="1" ht="36" customHeight="1">
      <c r="A172" s="39"/>
      <c r="B172" s="40"/>
      <c r="C172" s="245" t="s">
        <v>336</v>
      </c>
      <c r="D172" s="245" t="s">
        <v>255</v>
      </c>
      <c r="E172" s="246" t="s">
        <v>2460</v>
      </c>
      <c r="F172" s="247" t="s">
        <v>2461</v>
      </c>
      <c r="G172" s="248" t="s">
        <v>178</v>
      </c>
      <c r="H172" s="249">
        <v>10</v>
      </c>
      <c r="I172" s="250"/>
      <c r="J172" s="251">
        <f>ROUND(I172*H172,2)</f>
        <v>0</v>
      </c>
      <c r="K172" s="247" t="s">
        <v>258</v>
      </c>
      <c r="L172" s="45"/>
      <c r="M172" s="252" t="s">
        <v>1</v>
      </c>
      <c r="N172" s="253" t="s">
        <v>47</v>
      </c>
      <c r="O172" s="92"/>
      <c r="P172" s="254">
        <f>O172*H172</f>
        <v>0</v>
      </c>
      <c r="Q172" s="254">
        <v>0</v>
      </c>
      <c r="R172" s="254">
        <f>Q172*H172</f>
        <v>0</v>
      </c>
      <c r="S172" s="254">
        <v>0</v>
      </c>
      <c r="T172" s="255">
        <f>S172*H172</f>
        <v>0</v>
      </c>
      <c r="U172" s="39"/>
      <c r="V172" s="39"/>
      <c r="W172" s="39"/>
      <c r="X172" s="39"/>
      <c r="Y172" s="39"/>
      <c r="Z172" s="39"/>
      <c r="AA172" s="39"/>
      <c r="AB172" s="39"/>
      <c r="AC172" s="39"/>
      <c r="AD172" s="39"/>
      <c r="AE172" s="39"/>
      <c r="AR172" s="256" t="s">
        <v>259</v>
      </c>
      <c r="AT172" s="256" t="s">
        <v>255</v>
      </c>
      <c r="AU172" s="256" t="s">
        <v>14</v>
      </c>
      <c r="AY172" s="18" t="s">
        <v>253</v>
      </c>
      <c r="BE172" s="257">
        <f>IF(N172="základní",J172,0)</f>
        <v>0</v>
      </c>
      <c r="BF172" s="257">
        <f>IF(N172="snížená",J172,0)</f>
        <v>0</v>
      </c>
      <c r="BG172" s="257">
        <f>IF(N172="zákl. přenesená",J172,0)</f>
        <v>0</v>
      </c>
      <c r="BH172" s="257">
        <f>IF(N172="sníž. přenesená",J172,0)</f>
        <v>0</v>
      </c>
      <c r="BI172" s="257">
        <f>IF(N172="nulová",J172,0)</f>
        <v>0</v>
      </c>
      <c r="BJ172" s="18" t="s">
        <v>90</v>
      </c>
      <c r="BK172" s="257">
        <f>ROUND(I172*H172,2)</f>
        <v>0</v>
      </c>
      <c r="BL172" s="18" t="s">
        <v>259</v>
      </c>
      <c r="BM172" s="256" t="s">
        <v>2462</v>
      </c>
    </row>
    <row r="173" s="2" customFormat="1">
      <c r="A173" s="39"/>
      <c r="B173" s="40"/>
      <c r="C173" s="41"/>
      <c r="D173" s="258" t="s">
        <v>261</v>
      </c>
      <c r="E173" s="41"/>
      <c r="F173" s="259" t="s">
        <v>2463</v>
      </c>
      <c r="G173" s="41"/>
      <c r="H173" s="41"/>
      <c r="I173" s="156"/>
      <c r="J173" s="41"/>
      <c r="K173" s="41"/>
      <c r="L173" s="45"/>
      <c r="M173" s="260"/>
      <c r="N173" s="261"/>
      <c r="O173" s="92"/>
      <c r="P173" s="92"/>
      <c r="Q173" s="92"/>
      <c r="R173" s="92"/>
      <c r="S173" s="92"/>
      <c r="T173" s="93"/>
      <c r="U173" s="39"/>
      <c r="V173" s="39"/>
      <c r="W173" s="39"/>
      <c r="X173" s="39"/>
      <c r="Y173" s="39"/>
      <c r="Z173" s="39"/>
      <c r="AA173" s="39"/>
      <c r="AB173" s="39"/>
      <c r="AC173" s="39"/>
      <c r="AD173" s="39"/>
      <c r="AE173" s="39"/>
      <c r="AT173" s="18" t="s">
        <v>261</v>
      </c>
      <c r="AU173" s="18" t="s">
        <v>14</v>
      </c>
    </row>
    <row r="174" s="2" customFormat="1" ht="16.5" customHeight="1">
      <c r="A174" s="39"/>
      <c r="B174" s="40"/>
      <c r="C174" s="284" t="s">
        <v>340</v>
      </c>
      <c r="D174" s="284" t="s">
        <v>452</v>
      </c>
      <c r="E174" s="285" t="s">
        <v>2464</v>
      </c>
      <c r="F174" s="286" t="s">
        <v>2465</v>
      </c>
      <c r="G174" s="287" t="s">
        <v>178</v>
      </c>
      <c r="H174" s="288">
        <v>7</v>
      </c>
      <c r="I174" s="289"/>
      <c r="J174" s="290">
        <f>ROUND(I174*H174,2)</f>
        <v>0</v>
      </c>
      <c r="K174" s="286" t="s">
        <v>1</v>
      </c>
      <c r="L174" s="291"/>
      <c r="M174" s="292" t="s">
        <v>1</v>
      </c>
      <c r="N174" s="293" t="s">
        <v>47</v>
      </c>
      <c r="O174" s="92"/>
      <c r="P174" s="254">
        <f>O174*H174</f>
        <v>0</v>
      </c>
      <c r="Q174" s="254">
        <v>3.0000000000000001E-05</v>
      </c>
      <c r="R174" s="254">
        <f>Q174*H174</f>
        <v>0.00021000000000000001</v>
      </c>
      <c r="S174" s="254">
        <v>0</v>
      </c>
      <c r="T174" s="255">
        <f>S174*H174</f>
        <v>0</v>
      </c>
      <c r="U174" s="39"/>
      <c r="V174" s="39"/>
      <c r="W174" s="39"/>
      <c r="X174" s="39"/>
      <c r="Y174" s="39"/>
      <c r="Z174" s="39"/>
      <c r="AA174" s="39"/>
      <c r="AB174" s="39"/>
      <c r="AC174" s="39"/>
      <c r="AD174" s="39"/>
      <c r="AE174" s="39"/>
      <c r="AR174" s="256" t="s">
        <v>293</v>
      </c>
      <c r="AT174" s="256" t="s">
        <v>452</v>
      </c>
      <c r="AU174" s="256" t="s">
        <v>14</v>
      </c>
      <c r="AY174" s="18" t="s">
        <v>253</v>
      </c>
      <c r="BE174" s="257">
        <f>IF(N174="základní",J174,0)</f>
        <v>0</v>
      </c>
      <c r="BF174" s="257">
        <f>IF(N174="snížená",J174,0)</f>
        <v>0</v>
      </c>
      <c r="BG174" s="257">
        <f>IF(N174="zákl. přenesená",J174,0)</f>
        <v>0</v>
      </c>
      <c r="BH174" s="257">
        <f>IF(N174="sníž. přenesená",J174,0)</f>
        <v>0</v>
      </c>
      <c r="BI174" s="257">
        <f>IF(N174="nulová",J174,0)</f>
        <v>0</v>
      </c>
      <c r="BJ174" s="18" t="s">
        <v>90</v>
      </c>
      <c r="BK174" s="257">
        <f>ROUND(I174*H174,2)</f>
        <v>0</v>
      </c>
      <c r="BL174" s="18" t="s">
        <v>259</v>
      </c>
      <c r="BM174" s="256" t="s">
        <v>2466</v>
      </c>
    </row>
    <row r="175" s="2" customFormat="1" ht="24" customHeight="1">
      <c r="A175" s="39"/>
      <c r="B175" s="40"/>
      <c r="C175" s="284" t="s">
        <v>345</v>
      </c>
      <c r="D175" s="284" t="s">
        <v>452</v>
      </c>
      <c r="E175" s="285" t="s">
        <v>2467</v>
      </c>
      <c r="F175" s="286" t="s">
        <v>2468</v>
      </c>
      <c r="G175" s="287" t="s">
        <v>178</v>
      </c>
      <c r="H175" s="288">
        <v>3</v>
      </c>
      <c r="I175" s="289"/>
      <c r="J175" s="290">
        <f>ROUND(I175*H175,2)</f>
        <v>0</v>
      </c>
      <c r="K175" s="286" t="s">
        <v>1</v>
      </c>
      <c r="L175" s="291"/>
      <c r="M175" s="292" t="s">
        <v>1</v>
      </c>
      <c r="N175" s="293" t="s">
        <v>47</v>
      </c>
      <c r="O175" s="92"/>
      <c r="P175" s="254">
        <f>O175*H175</f>
        <v>0</v>
      </c>
      <c r="Q175" s="254">
        <v>0.0050000000000000001</v>
      </c>
      <c r="R175" s="254">
        <f>Q175*H175</f>
        <v>0.014999999999999999</v>
      </c>
      <c r="S175" s="254">
        <v>0</v>
      </c>
      <c r="T175" s="255">
        <f>S175*H175</f>
        <v>0</v>
      </c>
      <c r="U175" s="39"/>
      <c r="V175" s="39"/>
      <c r="W175" s="39"/>
      <c r="X175" s="39"/>
      <c r="Y175" s="39"/>
      <c r="Z175" s="39"/>
      <c r="AA175" s="39"/>
      <c r="AB175" s="39"/>
      <c r="AC175" s="39"/>
      <c r="AD175" s="39"/>
      <c r="AE175" s="39"/>
      <c r="AR175" s="256" t="s">
        <v>293</v>
      </c>
      <c r="AT175" s="256" t="s">
        <v>452</v>
      </c>
      <c r="AU175" s="256" t="s">
        <v>14</v>
      </c>
      <c r="AY175" s="18" t="s">
        <v>253</v>
      </c>
      <c r="BE175" s="257">
        <f>IF(N175="základní",J175,0)</f>
        <v>0</v>
      </c>
      <c r="BF175" s="257">
        <f>IF(N175="snížená",J175,0)</f>
        <v>0</v>
      </c>
      <c r="BG175" s="257">
        <f>IF(N175="zákl. přenesená",J175,0)</f>
        <v>0</v>
      </c>
      <c r="BH175" s="257">
        <f>IF(N175="sníž. přenesená",J175,0)</f>
        <v>0</v>
      </c>
      <c r="BI175" s="257">
        <f>IF(N175="nulová",J175,0)</f>
        <v>0</v>
      </c>
      <c r="BJ175" s="18" t="s">
        <v>90</v>
      </c>
      <c r="BK175" s="257">
        <f>ROUND(I175*H175,2)</f>
        <v>0</v>
      </c>
      <c r="BL175" s="18" t="s">
        <v>259</v>
      </c>
      <c r="BM175" s="256" t="s">
        <v>2469</v>
      </c>
    </row>
    <row r="176" s="2" customFormat="1" ht="24" customHeight="1">
      <c r="A176" s="39"/>
      <c r="B176" s="40"/>
      <c r="C176" s="245" t="s">
        <v>349</v>
      </c>
      <c r="D176" s="245" t="s">
        <v>255</v>
      </c>
      <c r="E176" s="246" t="s">
        <v>2470</v>
      </c>
      <c r="F176" s="247" t="s">
        <v>2471</v>
      </c>
      <c r="G176" s="248" t="s">
        <v>178</v>
      </c>
      <c r="H176" s="249">
        <v>10</v>
      </c>
      <c r="I176" s="250"/>
      <c r="J176" s="251">
        <f>ROUND(I176*H176,2)</f>
        <v>0</v>
      </c>
      <c r="K176" s="247" t="s">
        <v>258</v>
      </c>
      <c r="L176" s="45"/>
      <c r="M176" s="252" t="s">
        <v>1</v>
      </c>
      <c r="N176" s="253" t="s">
        <v>47</v>
      </c>
      <c r="O176" s="92"/>
      <c r="P176" s="254">
        <f>O176*H176</f>
        <v>0</v>
      </c>
      <c r="Q176" s="254">
        <v>0</v>
      </c>
      <c r="R176" s="254">
        <f>Q176*H176</f>
        <v>0</v>
      </c>
      <c r="S176" s="254">
        <v>0</v>
      </c>
      <c r="T176" s="255">
        <f>S176*H176</f>
        <v>0</v>
      </c>
      <c r="U176" s="39"/>
      <c r="V176" s="39"/>
      <c r="W176" s="39"/>
      <c r="X176" s="39"/>
      <c r="Y176" s="39"/>
      <c r="Z176" s="39"/>
      <c r="AA176" s="39"/>
      <c r="AB176" s="39"/>
      <c r="AC176" s="39"/>
      <c r="AD176" s="39"/>
      <c r="AE176" s="39"/>
      <c r="AR176" s="256" t="s">
        <v>259</v>
      </c>
      <c r="AT176" s="256" t="s">
        <v>255</v>
      </c>
      <c r="AU176" s="256" t="s">
        <v>14</v>
      </c>
      <c r="AY176" s="18" t="s">
        <v>253</v>
      </c>
      <c r="BE176" s="257">
        <f>IF(N176="základní",J176,0)</f>
        <v>0</v>
      </c>
      <c r="BF176" s="257">
        <f>IF(N176="snížená",J176,0)</f>
        <v>0</v>
      </c>
      <c r="BG176" s="257">
        <f>IF(N176="zákl. přenesená",J176,0)</f>
        <v>0</v>
      </c>
      <c r="BH176" s="257">
        <f>IF(N176="sníž. přenesená",J176,0)</f>
        <v>0</v>
      </c>
      <c r="BI176" s="257">
        <f>IF(N176="nulová",J176,0)</f>
        <v>0</v>
      </c>
      <c r="BJ176" s="18" t="s">
        <v>90</v>
      </c>
      <c r="BK176" s="257">
        <f>ROUND(I176*H176,2)</f>
        <v>0</v>
      </c>
      <c r="BL176" s="18" t="s">
        <v>259</v>
      </c>
      <c r="BM176" s="256" t="s">
        <v>2472</v>
      </c>
    </row>
    <row r="177" s="2" customFormat="1">
      <c r="A177" s="39"/>
      <c r="B177" s="40"/>
      <c r="C177" s="41"/>
      <c r="D177" s="258" t="s">
        <v>261</v>
      </c>
      <c r="E177" s="41"/>
      <c r="F177" s="259" t="s">
        <v>2473</v>
      </c>
      <c r="G177" s="41"/>
      <c r="H177" s="41"/>
      <c r="I177" s="156"/>
      <c r="J177" s="41"/>
      <c r="K177" s="41"/>
      <c r="L177" s="45"/>
      <c r="M177" s="260"/>
      <c r="N177" s="261"/>
      <c r="O177" s="92"/>
      <c r="P177" s="92"/>
      <c r="Q177" s="92"/>
      <c r="R177" s="92"/>
      <c r="S177" s="92"/>
      <c r="T177" s="93"/>
      <c r="U177" s="39"/>
      <c r="V177" s="39"/>
      <c r="W177" s="39"/>
      <c r="X177" s="39"/>
      <c r="Y177" s="39"/>
      <c r="Z177" s="39"/>
      <c r="AA177" s="39"/>
      <c r="AB177" s="39"/>
      <c r="AC177" s="39"/>
      <c r="AD177" s="39"/>
      <c r="AE177" s="39"/>
      <c r="AT177" s="18" t="s">
        <v>261</v>
      </c>
      <c r="AU177" s="18" t="s">
        <v>14</v>
      </c>
    </row>
    <row r="178" s="2" customFormat="1" ht="24" customHeight="1">
      <c r="A178" s="39"/>
      <c r="B178" s="40"/>
      <c r="C178" s="284" t="s">
        <v>7</v>
      </c>
      <c r="D178" s="284" t="s">
        <v>452</v>
      </c>
      <c r="E178" s="285" t="s">
        <v>2474</v>
      </c>
      <c r="F178" s="286" t="s">
        <v>2475</v>
      </c>
      <c r="G178" s="287" t="s">
        <v>178</v>
      </c>
      <c r="H178" s="288">
        <v>10</v>
      </c>
      <c r="I178" s="289"/>
      <c r="J178" s="290">
        <f>ROUND(I178*H178,2)</f>
        <v>0</v>
      </c>
      <c r="K178" s="286" t="s">
        <v>1</v>
      </c>
      <c r="L178" s="291"/>
      <c r="M178" s="292" t="s">
        <v>1</v>
      </c>
      <c r="N178" s="293" t="s">
        <v>47</v>
      </c>
      <c r="O178" s="92"/>
      <c r="P178" s="254">
        <f>O178*H178</f>
        <v>0</v>
      </c>
      <c r="Q178" s="254">
        <v>0</v>
      </c>
      <c r="R178" s="254">
        <f>Q178*H178</f>
        <v>0</v>
      </c>
      <c r="S178" s="254">
        <v>0</v>
      </c>
      <c r="T178" s="255">
        <f>S178*H178</f>
        <v>0</v>
      </c>
      <c r="U178" s="39"/>
      <c r="V178" s="39"/>
      <c r="W178" s="39"/>
      <c r="X178" s="39"/>
      <c r="Y178" s="39"/>
      <c r="Z178" s="39"/>
      <c r="AA178" s="39"/>
      <c r="AB178" s="39"/>
      <c r="AC178" s="39"/>
      <c r="AD178" s="39"/>
      <c r="AE178" s="39"/>
      <c r="AR178" s="256" t="s">
        <v>293</v>
      </c>
      <c r="AT178" s="256" t="s">
        <v>452</v>
      </c>
      <c r="AU178" s="256" t="s">
        <v>14</v>
      </c>
      <c r="AY178" s="18" t="s">
        <v>253</v>
      </c>
      <c r="BE178" s="257">
        <f>IF(N178="základní",J178,0)</f>
        <v>0</v>
      </c>
      <c r="BF178" s="257">
        <f>IF(N178="snížená",J178,0)</f>
        <v>0</v>
      </c>
      <c r="BG178" s="257">
        <f>IF(N178="zákl. přenesená",J178,0)</f>
        <v>0</v>
      </c>
      <c r="BH178" s="257">
        <f>IF(N178="sníž. přenesená",J178,0)</f>
        <v>0</v>
      </c>
      <c r="BI178" s="257">
        <f>IF(N178="nulová",J178,0)</f>
        <v>0</v>
      </c>
      <c r="BJ178" s="18" t="s">
        <v>90</v>
      </c>
      <c r="BK178" s="257">
        <f>ROUND(I178*H178,2)</f>
        <v>0</v>
      </c>
      <c r="BL178" s="18" t="s">
        <v>259</v>
      </c>
      <c r="BM178" s="256" t="s">
        <v>2476</v>
      </c>
    </row>
    <row r="179" s="2" customFormat="1">
      <c r="A179" s="39"/>
      <c r="B179" s="40"/>
      <c r="C179" s="41"/>
      <c r="D179" s="258" t="s">
        <v>535</v>
      </c>
      <c r="E179" s="41"/>
      <c r="F179" s="259" t="s">
        <v>2477</v>
      </c>
      <c r="G179" s="41"/>
      <c r="H179" s="41"/>
      <c r="I179" s="156"/>
      <c r="J179" s="41"/>
      <c r="K179" s="41"/>
      <c r="L179" s="45"/>
      <c r="M179" s="260"/>
      <c r="N179" s="261"/>
      <c r="O179" s="92"/>
      <c r="P179" s="92"/>
      <c r="Q179" s="92"/>
      <c r="R179" s="92"/>
      <c r="S179" s="92"/>
      <c r="T179" s="93"/>
      <c r="U179" s="39"/>
      <c r="V179" s="39"/>
      <c r="W179" s="39"/>
      <c r="X179" s="39"/>
      <c r="Y179" s="39"/>
      <c r="Z179" s="39"/>
      <c r="AA179" s="39"/>
      <c r="AB179" s="39"/>
      <c r="AC179" s="39"/>
      <c r="AD179" s="39"/>
      <c r="AE179" s="39"/>
      <c r="AT179" s="18" t="s">
        <v>535</v>
      </c>
      <c r="AU179" s="18" t="s">
        <v>14</v>
      </c>
    </row>
    <row r="180" s="2" customFormat="1" ht="16.5" customHeight="1">
      <c r="A180" s="39"/>
      <c r="B180" s="40"/>
      <c r="C180" s="284" t="s">
        <v>360</v>
      </c>
      <c r="D180" s="284" t="s">
        <v>452</v>
      </c>
      <c r="E180" s="285" t="s">
        <v>2478</v>
      </c>
      <c r="F180" s="286" t="s">
        <v>2479</v>
      </c>
      <c r="G180" s="287" t="s">
        <v>152</v>
      </c>
      <c r="H180" s="288">
        <v>8.4000000000000004</v>
      </c>
      <c r="I180" s="289"/>
      <c r="J180" s="290">
        <f>ROUND(I180*H180,2)</f>
        <v>0</v>
      </c>
      <c r="K180" s="286" t="s">
        <v>1</v>
      </c>
      <c r="L180" s="291"/>
      <c r="M180" s="292" t="s">
        <v>1</v>
      </c>
      <c r="N180" s="293" t="s">
        <v>47</v>
      </c>
      <c r="O180" s="92"/>
      <c r="P180" s="254">
        <f>O180*H180</f>
        <v>0</v>
      </c>
      <c r="Q180" s="254">
        <v>0</v>
      </c>
      <c r="R180" s="254">
        <f>Q180*H180</f>
        <v>0</v>
      </c>
      <c r="S180" s="254">
        <v>0</v>
      </c>
      <c r="T180" s="255">
        <f>S180*H180</f>
        <v>0</v>
      </c>
      <c r="U180" s="39"/>
      <c r="V180" s="39"/>
      <c r="W180" s="39"/>
      <c r="X180" s="39"/>
      <c r="Y180" s="39"/>
      <c r="Z180" s="39"/>
      <c r="AA180" s="39"/>
      <c r="AB180" s="39"/>
      <c r="AC180" s="39"/>
      <c r="AD180" s="39"/>
      <c r="AE180" s="39"/>
      <c r="AR180" s="256" t="s">
        <v>293</v>
      </c>
      <c r="AT180" s="256" t="s">
        <v>452</v>
      </c>
      <c r="AU180" s="256" t="s">
        <v>14</v>
      </c>
      <c r="AY180" s="18" t="s">
        <v>253</v>
      </c>
      <c r="BE180" s="257">
        <f>IF(N180="základní",J180,0)</f>
        <v>0</v>
      </c>
      <c r="BF180" s="257">
        <f>IF(N180="snížená",J180,0)</f>
        <v>0</v>
      </c>
      <c r="BG180" s="257">
        <f>IF(N180="zákl. přenesená",J180,0)</f>
        <v>0</v>
      </c>
      <c r="BH180" s="257">
        <f>IF(N180="sníž. přenesená",J180,0)</f>
        <v>0</v>
      </c>
      <c r="BI180" s="257">
        <f>IF(N180="nulová",J180,0)</f>
        <v>0</v>
      </c>
      <c r="BJ180" s="18" t="s">
        <v>90</v>
      </c>
      <c r="BK180" s="257">
        <f>ROUND(I180*H180,2)</f>
        <v>0</v>
      </c>
      <c r="BL180" s="18" t="s">
        <v>259</v>
      </c>
      <c r="BM180" s="256" t="s">
        <v>2480</v>
      </c>
    </row>
    <row r="181" s="13" customFormat="1">
      <c r="A181" s="13"/>
      <c r="B181" s="262"/>
      <c r="C181" s="263"/>
      <c r="D181" s="258" t="s">
        <v>266</v>
      </c>
      <c r="E181" s="264" t="s">
        <v>1</v>
      </c>
      <c r="F181" s="265" t="s">
        <v>2481</v>
      </c>
      <c r="G181" s="263"/>
      <c r="H181" s="266">
        <v>8</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266</v>
      </c>
      <c r="AU181" s="272" t="s">
        <v>14</v>
      </c>
      <c r="AV181" s="13" t="s">
        <v>14</v>
      </c>
      <c r="AW181" s="13" t="s">
        <v>36</v>
      </c>
      <c r="AX181" s="13" t="s">
        <v>82</v>
      </c>
      <c r="AY181" s="272" t="s">
        <v>253</v>
      </c>
    </row>
    <row r="182" s="13" customFormat="1">
      <c r="A182" s="13"/>
      <c r="B182" s="262"/>
      <c r="C182" s="263"/>
      <c r="D182" s="258" t="s">
        <v>266</v>
      </c>
      <c r="E182" s="264" t="s">
        <v>1</v>
      </c>
      <c r="F182" s="265" t="s">
        <v>2482</v>
      </c>
      <c r="G182" s="263"/>
      <c r="H182" s="266">
        <v>0.40000000000000002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266</v>
      </c>
      <c r="AU182" s="272" t="s">
        <v>14</v>
      </c>
      <c r="AV182" s="13" t="s">
        <v>14</v>
      </c>
      <c r="AW182" s="13" t="s">
        <v>36</v>
      </c>
      <c r="AX182" s="13" t="s">
        <v>82</v>
      </c>
      <c r="AY182" s="272" t="s">
        <v>253</v>
      </c>
    </row>
    <row r="183" s="14" customFormat="1">
      <c r="A183" s="14"/>
      <c r="B183" s="273"/>
      <c r="C183" s="274"/>
      <c r="D183" s="258" t="s">
        <v>266</v>
      </c>
      <c r="E183" s="275" t="s">
        <v>1</v>
      </c>
      <c r="F183" s="276" t="s">
        <v>269</v>
      </c>
      <c r="G183" s="274"/>
      <c r="H183" s="277">
        <v>8.4000000000000004</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266</v>
      </c>
      <c r="AU183" s="283" t="s">
        <v>14</v>
      </c>
      <c r="AV183" s="14" t="s">
        <v>259</v>
      </c>
      <c r="AW183" s="14" t="s">
        <v>36</v>
      </c>
      <c r="AX183" s="14" t="s">
        <v>90</v>
      </c>
      <c r="AY183" s="283" t="s">
        <v>253</v>
      </c>
    </row>
    <row r="184" s="2" customFormat="1" ht="24" customHeight="1">
      <c r="A184" s="39"/>
      <c r="B184" s="40"/>
      <c r="C184" s="284" t="s">
        <v>364</v>
      </c>
      <c r="D184" s="284" t="s">
        <v>452</v>
      </c>
      <c r="E184" s="285" t="s">
        <v>2483</v>
      </c>
      <c r="F184" s="286" t="s">
        <v>2484</v>
      </c>
      <c r="G184" s="287" t="s">
        <v>144</v>
      </c>
      <c r="H184" s="288">
        <v>25</v>
      </c>
      <c r="I184" s="289"/>
      <c r="J184" s="290">
        <f>ROUND(I184*H184,2)</f>
        <v>0</v>
      </c>
      <c r="K184" s="286" t="s">
        <v>1</v>
      </c>
      <c r="L184" s="291"/>
      <c r="M184" s="292" t="s">
        <v>1</v>
      </c>
      <c r="N184" s="293" t="s">
        <v>47</v>
      </c>
      <c r="O184" s="92"/>
      <c r="P184" s="254">
        <f>O184*H184</f>
        <v>0</v>
      </c>
      <c r="Q184" s="254">
        <v>0</v>
      </c>
      <c r="R184" s="254">
        <f>Q184*H184</f>
        <v>0</v>
      </c>
      <c r="S184" s="254">
        <v>0</v>
      </c>
      <c r="T184" s="255">
        <f>S184*H184</f>
        <v>0</v>
      </c>
      <c r="U184" s="39"/>
      <c r="V184" s="39"/>
      <c r="W184" s="39"/>
      <c r="X184" s="39"/>
      <c r="Y184" s="39"/>
      <c r="Z184" s="39"/>
      <c r="AA184" s="39"/>
      <c r="AB184" s="39"/>
      <c r="AC184" s="39"/>
      <c r="AD184" s="39"/>
      <c r="AE184" s="39"/>
      <c r="AR184" s="256" t="s">
        <v>293</v>
      </c>
      <c r="AT184" s="256" t="s">
        <v>452</v>
      </c>
      <c r="AU184" s="256" t="s">
        <v>14</v>
      </c>
      <c r="AY184" s="18" t="s">
        <v>253</v>
      </c>
      <c r="BE184" s="257">
        <f>IF(N184="základní",J184,0)</f>
        <v>0</v>
      </c>
      <c r="BF184" s="257">
        <f>IF(N184="snížená",J184,0)</f>
        <v>0</v>
      </c>
      <c r="BG184" s="257">
        <f>IF(N184="zákl. přenesená",J184,0)</f>
        <v>0</v>
      </c>
      <c r="BH184" s="257">
        <f>IF(N184="sníž. přenesená",J184,0)</f>
        <v>0</v>
      </c>
      <c r="BI184" s="257">
        <f>IF(N184="nulová",J184,0)</f>
        <v>0</v>
      </c>
      <c r="BJ184" s="18" t="s">
        <v>90</v>
      </c>
      <c r="BK184" s="257">
        <f>ROUND(I184*H184,2)</f>
        <v>0</v>
      </c>
      <c r="BL184" s="18" t="s">
        <v>259</v>
      </c>
      <c r="BM184" s="256" t="s">
        <v>2485</v>
      </c>
    </row>
    <row r="185" s="2" customFormat="1">
      <c r="A185" s="39"/>
      <c r="B185" s="40"/>
      <c r="C185" s="41"/>
      <c r="D185" s="258" t="s">
        <v>535</v>
      </c>
      <c r="E185" s="41"/>
      <c r="F185" s="259" t="s">
        <v>2486</v>
      </c>
      <c r="G185" s="41"/>
      <c r="H185" s="41"/>
      <c r="I185" s="156"/>
      <c r="J185" s="41"/>
      <c r="K185" s="41"/>
      <c r="L185" s="45"/>
      <c r="M185" s="260"/>
      <c r="N185" s="261"/>
      <c r="O185" s="92"/>
      <c r="P185" s="92"/>
      <c r="Q185" s="92"/>
      <c r="R185" s="92"/>
      <c r="S185" s="92"/>
      <c r="T185" s="93"/>
      <c r="U185" s="39"/>
      <c r="V185" s="39"/>
      <c r="W185" s="39"/>
      <c r="X185" s="39"/>
      <c r="Y185" s="39"/>
      <c r="Z185" s="39"/>
      <c r="AA185" s="39"/>
      <c r="AB185" s="39"/>
      <c r="AC185" s="39"/>
      <c r="AD185" s="39"/>
      <c r="AE185" s="39"/>
      <c r="AT185" s="18" t="s">
        <v>535</v>
      </c>
      <c r="AU185" s="18" t="s">
        <v>14</v>
      </c>
    </row>
    <row r="186" s="2" customFormat="1" ht="16.5" customHeight="1">
      <c r="A186" s="39"/>
      <c r="B186" s="40"/>
      <c r="C186" s="284" t="s">
        <v>370</v>
      </c>
      <c r="D186" s="284" t="s">
        <v>452</v>
      </c>
      <c r="E186" s="285" t="s">
        <v>2487</v>
      </c>
      <c r="F186" s="286" t="s">
        <v>2488</v>
      </c>
      <c r="G186" s="287" t="s">
        <v>178</v>
      </c>
      <c r="H186" s="288">
        <v>10</v>
      </c>
      <c r="I186" s="289"/>
      <c r="J186" s="290">
        <f>ROUND(I186*H186,2)</f>
        <v>0</v>
      </c>
      <c r="K186" s="286" t="s">
        <v>1</v>
      </c>
      <c r="L186" s="291"/>
      <c r="M186" s="292" t="s">
        <v>1</v>
      </c>
      <c r="N186" s="293" t="s">
        <v>47</v>
      </c>
      <c r="O186" s="92"/>
      <c r="P186" s="254">
        <f>O186*H186</f>
        <v>0</v>
      </c>
      <c r="Q186" s="254">
        <v>0</v>
      </c>
      <c r="R186" s="254">
        <f>Q186*H186</f>
        <v>0</v>
      </c>
      <c r="S186" s="254">
        <v>0</v>
      </c>
      <c r="T186" s="255">
        <f>S186*H186</f>
        <v>0</v>
      </c>
      <c r="U186" s="39"/>
      <c r="V186" s="39"/>
      <c r="W186" s="39"/>
      <c r="X186" s="39"/>
      <c r="Y186" s="39"/>
      <c r="Z186" s="39"/>
      <c r="AA186" s="39"/>
      <c r="AB186" s="39"/>
      <c r="AC186" s="39"/>
      <c r="AD186" s="39"/>
      <c r="AE186" s="39"/>
      <c r="AR186" s="256" t="s">
        <v>293</v>
      </c>
      <c r="AT186" s="256" t="s">
        <v>452</v>
      </c>
      <c r="AU186" s="256" t="s">
        <v>14</v>
      </c>
      <c r="AY186" s="18" t="s">
        <v>253</v>
      </c>
      <c r="BE186" s="257">
        <f>IF(N186="základní",J186,0)</f>
        <v>0</v>
      </c>
      <c r="BF186" s="257">
        <f>IF(N186="snížená",J186,0)</f>
        <v>0</v>
      </c>
      <c r="BG186" s="257">
        <f>IF(N186="zákl. přenesená",J186,0)</f>
        <v>0</v>
      </c>
      <c r="BH186" s="257">
        <f>IF(N186="sníž. přenesená",J186,0)</f>
        <v>0</v>
      </c>
      <c r="BI186" s="257">
        <f>IF(N186="nulová",J186,0)</f>
        <v>0</v>
      </c>
      <c r="BJ186" s="18" t="s">
        <v>90</v>
      </c>
      <c r="BK186" s="257">
        <f>ROUND(I186*H186,2)</f>
        <v>0</v>
      </c>
      <c r="BL186" s="18" t="s">
        <v>259</v>
      </c>
      <c r="BM186" s="256" t="s">
        <v>2489</v>
      </c>
    </row>
    <row r="187" s="2" customFormat="1">
      <c r="A187" s="39"/>
      <c r="B187" s="40"/>
      <c r="C187" s="41"/>
      <c r="D187" s="258" t="s">
        <v>535</v>
      </c>
      <c r="E187" s="41"/>
      <c r="F187" s="259" t="s">
        <v>2490</v>
      </c>
      <c r="G187" s="41"/>
      <c r="H187" s="41"/>
      <c r="I187" s="156"/>
      <c r="J187" s="41"/>
      <c r="K187" s="41"/>
      <c r="L187" s="45"/>
      <c r="M187" s="260"/>
      <c r="N187" s="261"/>
      <c r="O187" s="92"/>
      <c r="P187" s="92"/>
      <c r="Q187" s="92"/>
      <c r="R187" s="92"/>
      <c r="S187" s="92"/>
      <c r="T187" s="93"/>
      <c r="U187" s="39"/>
      <c r="V187" s="39"/>
      <c r="W187" s="39"/>
      <c r="X187" s="39"/>
      <c r="Y187" s="39"/>
      <c r="Z187" s="39"/>
      <c r="AA187" s="39"/>
      <c r="AB187" s="39"/>
      <c r="AC187" s="39"/>
      <c r="AD187" s="39"/>
      <c r="AE187" s="39"/>
      <c r="AT187" s="18" t="s">
        <v>535</v>
      </c>
      <c r="AU187" s="18" t="s">
        <v>14</v>
      </c>
    </row>
    <row r="188" s="2" customFormat="1" ht="36" customHeight="1">
      <c r="A188" s="39"/>
      <c r="B188" s="40"/>
      <c r="C188" s="245" t="s">
        <v>378</v>
      </c>
      <c r="D188" s="245" t="s">
        <v>255</v>
      </c>
      <c r="E188" s="246" t="s">
        <v>2491</v>
      </c>
      <c r="F188" s="247" t="s">
        <v>2492</v>
      </c>
      <c r="G188" s="248" t="s">
        <v>178</v>
      </c>
      <c r="H188" s="249">
        <v>10</v>
      </c>
      <c r="I188" s="250"/>
      <c r="J188" s="251">
        <f>ROUND(I188*H188,2)</f>
        <v>0</v>
      </c>
      <c r="K188" s="247" t="s">
        <v>258</v>
      </c>
      <c r="L188" s="45"/>
      <c r="M188" s="252" t="s">
        <v>1</v>
      </c>
      <c r="N188" s="253" t="s">
        <v>47</v>
      </c>
      <c r="O188" s="92"/>
      <c r="P188" s="254">
        <f>O188*H188</f>
        <v>0</v>
      </c>
      <c r="Q188" s="254">
        <v>0</v>
      </c>
      <c r="R188" s="254">
        <f>Q188*H188</f>
        <v>0</v>
      </c>
      <c r="S188" s="254">
        <v>0</v>
      </c>
      <c r="T188" s="255">
        <f>S188*H188</f>
        <v>0</v>
      </c>
      <c r="U188" s="39"/>
      <c r="V188" s="39"/>
      <c r="W188" s="39"/>
      <c r="X188" s="39"/>
      <c r="Y188" s="39"/>
      <c r="Z188" s="39"/>
      <c r="AA188" s="39"/>
      <c r="AB188" s="39"/>
      <c r="AC188" s="39"/>
      <c r="AD188" s="39"/>
      <c r="AE188" s="39"/>
      <c r="AR188" s="256" t="s">
        <v>259</v>
      </c>
      <c r="AT188" s="256" t="s">
        <v>255</v>
      </c>
      <c r="AU188" s="256" t="s">
        <v>14</v>
      </c>
      <c r="AY188" s="18" t="s">
        <v>253</v>
      </c>
      <c r="BE188" s="257">
        <f>IF(N188="základní",J188,0)</f>
        <v>0</v>
      </c>
      <c r="BF188" s="257">
        <f>IF(N188="snížená",J188,0)</f>
        <v>0</v>
      </c>
      <c r="BG188" s="257">
        <f>IF(N188="zákl. přenesená",J188,0)</f>
        <v>0</v>
      </c>
      <c r="BH188" s="257">
        <f>IF(N188="sníž. přenesená",J188,0)</f>
        <v>0</v>
      </c>
      <c r="BI188" s="257">
        <f>IF(N188="nulová",J188,0)</f>
        <v>0</v>
      </c>
      <c r="BJ188" s="18" t="s">
        <v>90</v>
      </c>
      <c r="BK188" s="257">
        <f>ROUND(I188*H188,2)</f>
        <v>0</v>
      </c>
      <c r="BL188" s="18" t="s">
        <v>259</v>
      </c>
      <c r="BM188" s="256" t="s">
        <v>2493</v>
      </c>
    </row>
    <row r="189" s="2" customFormat="1">
      <c r="A189" s="39"/>
      <c r="B189" s="40"/>
      <c r="C189" s="41"/>
      <c r="D189" s="258" t="s">
        <v>261</v>
      </c>
      <c r="E189" s="41"/>
      <c r="F189" s="259" t="s">
        <v>2494</v>
      </c>
      <c r="G189" s="41"/>
      <c r="H189" s="41"/>
      <c r="I189" s="156"/>
      <c r="J189" s="41"/>
      <c r="K189" s="41"/>
      <c r="L189" s="45"/>
      <c r="M189" s="260"/>
      <c r="N189" s="261"/>
      <c r="O189" s="92"/>
      <c r="P189" s="92"/>
      <c r="Q189" s="92"/>
      <c r="R189" s="92"/>
      <c r="S189" s="92"/>
      <c r="T189" s="93"/>
      <c r="U189" s="39"/>
      <c r="V189" s="39"/>
      <c r="W189" s="39"/>
      <c r="X189" s="39"/>
      <c r="Y189" s="39"/>
      <c r="Z189" s="39"/>
      <c r="AA189" s="39"/>
      <c r="AB189" s="39"/>
      <c r="AC189" s="39"/>
      <c r="AD189" s="39"/>
      <c r="AE189" s="39"/>
      <c r="AT189" s="18" t="s">
        <v>261</v>
      </c>
      <c r="AU189" s="18" t="s">
        <v>14</v>
      </c>
    </row>
    <row r="190" s="2" customFormat="1" ht="16.5" customHeight="1">
      <c r="A190" s="39"/>
      <c r="B190" s="40"/>
      <c r="C190" s="284" t="s">
        <v>382</v>
      </c>
      <c r="D190" s="284" t="s">
        <v>452</v>
      </c>
      <c r="E190" s="285" t="s">
        <v>2495</v>
      </c>
      <c r="F190" s="286" t="s">
        <v>2496</v>
      </c>
      <c r="G190" s="287" t="s">
        <v>144</v>
      </c>
      <c r="H190" s="288">
        <v>20</v>
      </c>
      <c r="I190" s="289"/>
      <c r="J190" s="290">
        <f>ROUND(I190*H190,2)</f>
        <v>0</v>
      </c>
      <c r="K190" s="286" t="s">
        <v>1</v>
      </c>
      <c r="L190" s="291"/>
      <c r="M190" s="292" t="s">
        <v>1</v>
      </c>
      <c r="N190" s="293" t="s">
        <v>47</v>
      </c>
      <c r="O190" s="92"/>
      <c r="P190" s="254">
        <f>O190*H190</f>
        <v>0</v>
      </c>
      <c r="Q190" s="254">
        <v>0</v>
      </c>
      <c r="R190" s="254">
        <f>Q190*H190</f>
        <v>0</v>
      </c>
      <c r="S190" s="254">
        <v>0</v>
      </c>
      <c r="T190" s="255">
        <f>S190*H190</f>
        <v>0</v>
      </c>
      <c r="U190" s="39"/>
      <c r="V190" s="39"/>
      <c r="W190" s="39"/>
      <c r="X190" s="39"/>
      <c r="Y190" s="39"/>
      <c r="Z190" s="39"/>
      <c r="AA190" s="39"/>
      <c r="AB190" s="39"/>
      <c r="AC190" s="39"/>
      <c r="AD190" s="39"/>
      <c r="AE190" s="39"/>
      <c r="AR190" s="256" t="s">
        <v>293</v>
      </c>
      <c r="AT190" s="256" t="s">
        <v>452</v>
      </c>
      <c r="AU190" s="256" t="s">
        <v>14</v>
      </c>
      <c r="AY190" s="18" t="s">
        <v>253</v>
      </c>
      <c r="BE190" s="257">
        <f>IF(N190="základní",J190,0)</f>
        <v>0</v>
      </c>
      <c r="BF190" s="257">
        <f>IF(N190="snížená",J190,0)</f>
        <v>0</v>
      </c>
      <c r="BG190" s="257">
        <f>IF(N190="zákl. přenesená",J190,0)</f>
        <v>0</v>
      </c>
      <c r="BH190" s="257">
        <f>IF(N190="sníž. přenesená",J190,0)</f>
        <v>0</v>
      </c>
      <c r="BI190" s="257">
        <f>IF(N190="nulová",J190,0)</f>
        <v>0</v>
      </c>
      <c r="BJ190" s="18" t="s">
        <v>90</v>
      </c>
      <c r="BK190" s="257">
        <f>ROUND(I190*H190,2)</f>
        <v>0</v>
      </c>
      <c r="BL190" s="18" t="s">
        <v>259</v>
      </c>
      <c r="BM190" s="256" t="s">
        <v>2497</v>
      </c>
    </row>
    <row r="191" s="2" customFormat="1" ht="24" customHeight="1">
      <c r="A191" s="39"/>
      <c r="B191" s="40"/>
      <c r="C191" s="245" t="s">
        <v>387</v>
      </c>
      <c r="D191" s="245" t="s">
        <v>255</v>
      </c>
      <c r="E191" s="246" t="s">
        <v>2498</v>
      </c>
      <c r="F191" s="247" t="s">
        <v>2499</v>
      </c>
      <c r="G191" s="248" t="s">
        <v>140</v>
      </c>
      <c r="H191" s="249">
        <v>5.4000000000000004</v>
      </c>
      <c r="I191" s="250"/>
      <c r="J191" s="251">
        <f>ROUND(I191*H191,2)</f>
        <v>0</v>
      </c>
      <c r="K191" s="247" t="s">
        <v>258</v>
      </c>
      <c r="L191" s="45"/>
      <c r="M191" s="252" t="s">
        <v>1</v>
      </c>
      <c r="N191" s="253" t="s">
        <v>47</v>
      </c>
      <c r="O191" s="92"/>
      <c r="P191" s="254">
        <f>O191*H191</f>
        <v>0</v>
      </c>
      <c r="Q191" s="254">
        <v>3.0000000000000001E-05</v>
      </c>
      <c r="R191" s="254">
        <f>Q191*H191</f>
        <v>0.00016200000000000001</v>
      </c>
      <c r="S191" s="254">
        <v>0</v>
      </c>
      <c r="T191" s="255">
        <f>S191*H191</f>
        <v>0</v>
      </c>
      <c r="U191" s="39"/>
      <c r="V191" s="39"/>
      <c r="W191" s="39"/>
      <c r="X191" s="39"/>
      <c r="Y191" s="39"/>
      <c r="Z191" s="39"/>
      <c r="AA191" s="39"/>
      <c r="AB191" s="39"/>
      <c r="AC191" s="39"/>
      <c r="AD191" s="39"/>
      <c r="AE191" s="39"/>
      <c r="AR191" s="256" t="s">
        <v>259</v>
      </c>
      <c r="AT191" s="256" t="s">
        <v>255</v>
      </c>
      <c r="AU191" s="256" t="s">
        <v>14</v>
      </c>
      <c r="AY191" s="18" t="s">
        <v>253</v>
      </c>
      <c r="BE191" s="257">
        <f>IF(N191="základní",J191,0)</f>
        <v>0</v>
      </c>
      <c r="BF191" s="257">
        <f>IF(N191="snížená",J191,0)</f>
        <v>0</v>
      </c>
      <c r="BG191" s="257">
        <f>IF(N191="zákl. přenesená",J191,0)</f>
        <v>0</v>
      </c>
      <c r="BH191" s="257">
        <f>IF(N191="sníž. přenesená",J191,0)</f>
        <v>0</v>
      </c>
      <c r="BI191" s="257">
        <f>IF(N191="nulová",J191,0)</f>
        <v>0</v>
      </c>
      <c r="BJ191" s="18" t="s">
        <v>90</v>
      </c>
      <c r="BK191" s="257">
        <f>ROUND(I191*H191,2)</f>
        <v>0</v>
      </c>
      <c r="BL191" s="18" t="s">
        <v>259</v>
      </c>
      <c r="BM191" s="256" t="s">
        <v>2500</v>
      </c>
    </row>
    <row r="192" s="2" customFormat="1">
      <c r="A192" s="39"/>
      <c r="B192" s="40"/>
      <c r="C192" s="41"/>
      <c r="D192" s="258" t="s">
        <v>261</v>
      </c>
      <c r="E192" s="41"/>
      <c r="F192" s="259" t="s">
        <v>2501</v>
      </c>
      <c r="G192" s="41"/>
      <c r="H192" s="41"/>
      <c r="I192" s="156"/>
      <c r="J192" s="41"/>
      <c r="K192" s="41"/>
      <c r="L192" s="45"/>
      <c r="M192" s="260"/>
      <c r="N192" s="261"/>
      <c r="O192" s="92"/>
      <c r="P192" s="92"/>
      <c r="Q192" s="92"/>
      <c r="R192" s="92"/>
      <c r="S192" s="92"/>
      <c r="T192" s="93"/>
      <c r="U192" s="39"/>
      <c r="V192" s="39"/>
      <c r="W192" s="39"/>
      <c r="X192" s="39"/>
      <c r="Y192" s="39"/>
      <c r="Z192" s="39"/>
      <c r="AA192" s="39"/>
      <c r="AB192" s="39"/>
      <c r="AC192" s="39"/>
      <c r="AD192" s="39"/>
      <c r="AE192" s="39"/>
      <c r="AT192" s="18" t="s">
        <v>261</v>
      </c>
      <c r="AU192" s="18" t="s">
        <v>14</v>
      </c>
    </row>
    <row r="193" s="13" customFormat="1">
      <c r="A193" s="13"/>
      <c r="B193" s="262"/>
      <c r="C193" s="263"/>
      <c r="D193" s="258" t="s">
        <v>266</v>
      </c>
      <c r="E193" s="264" t="s">
        <v>1</v>
      </c>
      <c r="F193" s="265" t="s">
        <v>2502</v>
      </c>
      <c r="G193" s="263"/>
      <c r="H193" s="266">
        <v>5.4000000000000004</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266</v>
      </c>
      <c r="AU193" s="272" t="s">
        <v>14</v>
      </c>
      <c r="AV193" s="13" t="s">
        <v>14</v>
      </c>
      <c r="AW193" s="13" t="s">
        <v>36</v>
      </c>
      <c r="AX193" s="13" t="s">
        <v>82</v>
      </c>
      <c r="AY193" s="272" t="s">
        <v>253</v>
      </c>
    </row>
    <row r="194" s="14" customFormat="1">
      <c r="A194" s="14"/>
      <c r="B194" s="273"/>
      <c r="C194" s="274"/>
      <c r="D194" s="258" t="s">
        <v>266</v>
      </c>
      <c r="E194" s="275" t="s">
        <v>1</v>
      </c>
      <c r="F194" s="276" t="s">
        <v>269</v>
      </c>
      <c r="G194" s="274"/>
      <c r="H194" s="277">
        <v>5.4000000000000004</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266</v>
      </c>
      <c r="AU194" s="283" t="s">
        <v>14</v>
      </c>
      <c r="AV194" s="14" t="s">
        <v>259</v>
      </c>
      <c r="AW194" s="14" t="s">
        <v>36</v>
      </c>
      <c r="AX194" s="14" t="s">
        <v>90</v>
      </c>
      <c r="AY194" s="283" t="s">
        <v>253</v>
      </c>
    </row>
    <row r="195" s="2" customFormat="1" ht="16.5" customHeight="1">
      <c r="A195" s="39"/>
      <c r="B195" s="40"/>
      <c r="C195" s="284" t="s">
        <v>392</v>
      </c>
      <c r="D195" s="284" t="s">
        <v>452</v>
      </c>
      <c r="E195" s="285" t="s">
        <v>2503</v>
      </c>
      <c r="F195" s="286" t="s">
        <v>2504</v>
      </c>
      <c r="G195" s="287" t="s">
        <v>144</v>
      </c>
      <c r="H195" s="288">
        <v>3</v>
      </c>
      <c r="I195" s="289"/>
      <c r="J195" s="290">
        <f>ROUND(I195*H195,2)</f>
        <v>0</v>
      </c>
      <c r="K195" s="286" t="s">
        <v>1</v>
      </c>
      <c r="L195" s="291"/>
      <c r="M195" s="292" t="s">
        <v>1</v>
      </c>
      <c r="N195" s="293" t="s">
        <v>47</v>
      </c>
      <c r="O195" s="92"/>
      <c r="P195" s="254">
        <f>O195*H195</f>
        <v>0</v>
      </c>
      <c r="Q195" s="254">
        <v>0</v>
      </c>
      <c r="R195" s="254">
        <f>Q195*H195</f>
        <v>0</v>
      </c>
      <c r="S195" s="254">
        <v>0</v>
      </c>
      <c r="T195" s="255">
        <f>S195*H195</f>
        <v>0</v>
      </c>
      <c r="U195" s="39"/>
      <c r="V195" s="39"/>
      <c r="W195" s="39"/>
      <c r="X195" s="39"/>
      <c r="Y195" s="39"/>
      <c r="Z195" s="39"/>
      <c r="AA195" s="39"/>
      <c r="AB195" s="39"/>
      <c r="AC195" s="39"/>
      <c r="AD195" s="39"/>
      <c r="AE195" s="39"/>
      <c r="AR195" s="256" t="s">
        <v>293</v>
      </c>
      <c r="AT195" s="256" t="s">
        <v>452</v>
      </c>
      <c r="AU195" s="256" t="s">
        <v>14</v>
      </c>
      <c r="AY195" s="18" t="s">
        <v>253</v>
      </c>
      <c r="BE195" s="257">
        <f>IF(N195="základní",J195,0)</f>
        <v>0</v>
      </c>
      <c r="BF195" s="257">
        <f>IF(N195="snížená",J195,0)</f>
        <v>0</v>
      </c>
      <c r="BG195" s="257">
        <f>IF(N195="zákl. přenesená",J195,0)</f>
        <v>0</v>
      </c>
      <c r="BH195" s="257">
        <f>IF(N195="sníž. přenesená",J195,0)</f>
        <v>0</v>
      </c>
      <c r="BI195" s="257">
        <f>IF(N195="nulová",J195,0)</f>
        <v>0</v>
      </c>
      <c r="BJ195" s="18" t="s">
        <v>90</v>
      </c>
      <c r="BK195" s="257">
        <f>ROUND(I195*H195,2)</f>
        <v>0</v>
      </c>
      <c r="BL195" s="18" t="s">
        <v>259</v>
      </c>
      <c r="BM195" s="256" t="s">
        <v>2505</v>
      </c>
    </row>
    <row r="196" s="2" customFormat="1">
      <c r="A196" s="39"/>
      <c r="B196" s="40"/>
      <c r="C196" s="41"/>
      <c r="D196" s="258" t="s">
        <v>535</v>
      </c>
      <c r="E196" s="41"/>
      <c r="F196" s="259" t="s">
        <v>2506</v>
      </c>
      <c r="G196" s="41"/>
      <c r="H196" s="41"/>
      <c r="I196" s="156"/>
      <c r="J196" s="41"/>
      <c r="K196" s="41"/>
      <c r="L196" s="45"/>
      <c r="M196" s="260"/>
      <c r="N196" s="261"/>
      <c r="O196" s="92"/>
      <c r="P196" s="92"/>
      <c r="Q196" s="92"/>
      <c r="R196" s="92"/>
      <c r="S196" s="92"/>
      <c r="T196" s="93"/>
      <c r="U196" s="39"/>
      <c r="V196" s="39"/>
      <c r="W196" s="39"/>
      <c r="X196" s="39"/>
      <c r="Y196" s="39"/>
      <c r="Z196" s="39"/>
      <c r="AA196" s="39"/>
      <c r="AB196" s="39"/>
      <c r="AC196" s="39"/>
      <c r="AD196" s="39"/>
      <c r="AE196" s="39"/>
      <c r="AT196" s="18" t="s">
        <v>535</v>
      </c>
      <c r="AU196" s="18" t="s">
        <v>14</v>
      </c>
    </row>
    <row r="197" s="2" customFormat="1" ht="24" customHeight="1">
      <c r="A197" s="39"/>
      <c r="B197" s="40"/>
      <c r="C197" s="245" t="s">
        <v>398</v>
      </c>
      <c r="D197" s="245" t="s">
        <v>255</v>
      </c>
      <c r="E197" s="246" t="s">
        <v>2507</v>
      </c>
      <c r="F197" s="247" t="s">
        <v>2508</v>
      </c>
      <c r="G197" s="248" t="s">
        <v>178</v>
      </c>
      <c r="H197" s="249">
        <v>60</v>
      </c>
      <c r="I197" s="250"/>
      <c r="J197" s="251">
        <f>ROUND(I197*H197,2)</f>
        <v>0</v>
      </c>
      <c r="K197" s="247" t="s">
        <v>258</v>
      </c>
      <c r="L197" s="45"/>
      <c r="M197" s="252" t="s">
        <v>1</v>
      </c>
      <c r="N197" s="253" t="s">
        <v>47</v>
      </c>
      <c r="O197" s="92"/>
      <c r="P197" s="254">
        <f>O197*H197</f>
        <v>0</v>
      </c>
      <c r="Q197" s="254">
        <v>0</v>
      </c>
      <c r="R197" s="254">
        <f>Q197*H197</f>
        <v>0</v>
      </c>
      <c r="S197" s="254">
        <v>0</v>
      </c>
      <c r="T197" s="255">
        <f>S197*H197</f>
        <v>0</v>
      </c>
      <c r="U197" s="39"/>
      <c r="V197" s="39"/>
      <c r="W197" s="39"/>
      <c r="X197" s="39"/>
      <c r="Y197" s="39"/>
      <c r="Z197" s="39"/>
      <c r="AA197" s="39"/>
      <c r="AB197" s="39"/>
      <c r="AC197" s="39"/>
      <c r="AD197" s="39"/>
      <c r="AE197" s="39"/>
      <c r="AR197" s="256" t="s">
        <v>259</v>
      </c>
      <c r="AT197" s="256" t="s">
        <v>255</v>
      </c>
      <c r="AU197" s="256" t="s">
        <v>14</v>
      </c>
      <c r="AY197" s="18" t="s">
        <v>253</v>
      </c>
      <c r="BE197" s="257">
        <f>IF(N197="základní",J197,0)</f>
        <v>0</v>
      </c>
      <c r="BF197" s="257">
        <f>IF(N197="snížená",J197,0)</f>
        <v>0</v>
      </c>
      <c r="BG197" s="257">
        <f>IF(N197="zákl. přenesená",J197,0)</f>
        <v>0</v>
      </c>
      <c r="BH197" s="257">
        <f>IF(N197="sníž. přenesená",J197,0)</f>
        <v>0</v>
      </c>
      <c r="BI197" s="257">
        <f>IF(N197="nulová",J197,0)</f>
        <v>0</v>
      </c>
      <c r="BJ197" s="18" t="s">
        <v>90</v>
      </c>
      <c r="BK197" s="257">
        <f>ROUND(I197*H197,2)</f>
        <v>0</v>
      </c>
      <c r="BL197" s="18" t="s">
        <v>259</v>
      </c>
      <c r="BM197" s="256" t="s">
        <v>2509</v>
      </c>
    </row>
    <row r="198" s="2" customFormat="1">
      <c r="A198" s="39"/>
      <c r="B198" s="40"/>
      <c r="C198" s="41"/>
      <c r="D198" s="258" t="s">
        <v>261</v>
      </c>
      <c r="E198" s="41"/>
      <c r="F198" s="259" t="s">
        <v>2510</v>
      </c>
      <c r="G198" s="41"/>
      <c r="H198" s="41"/>
      <c r="I198" s="156"/>
      <c r="J198" s="41"/>
      <c r="K198" s="41"/>
      <c r="L198" s="45"/>
      <c r="M198" s="260"/>
      <c r="N198" s="261"/>
      <c r="O198" s="92"/>
      <c r="P198" s="92"/>
      <c r="Q198" s="92"/>
      <c r="R198" s="92"/>
      <c r="S198" s="92"/>
      <c r="T198" s="93"/>
      <c r="U198" s="39"/>
      <c r="V198" s="39"/>
      <c r="W198" s="39"/>
      <c r="X198" s="39"/>
      <c r="Y198" s="39"/>
      <c r="Z198" s="39"/>
      <c r="AA198" s="39"/>
      <c r="AB198" s="39"/>
      <c r="AC198" s="39"/>
      <c r="AD198" s="39"/>
      <c r="AE198" s="39"/>
      <c r="AT198" s="18" t="s">
        <v>261</v>
      </c>
      <c r="AU198" s="18" t="s">
        <v>14</v>
      </c>
    </row>
    <row r="199" s="13" customFormat="1">
      <c r="A199" s="13"/>
      <c r="B199" s="262"/>
      <c r="C199" s="263"/>
      <c r="D199" s="258" t="s">
        <v>266</v>
      </c>
      <c r="E199" s="264" t="s">
        <v>1</v>
      </c>
      <c r="F199" s="265" t="s">
        <v>2511</v>
      </c>
      <c r="G199" s="263"/>
      <c r="H199" s="266">
        <v>60</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266</v>
      </c>
      <c r="AU199" s="272" t="s">
        <v>14</v>
      </c>
      <c r="AV199" s="13" t="s">
        <v>14</v>
      </c>
      <c r="AW199" s="13" t="s">
        <v>36</v>
      </c>
      <c r="AX199" s="13" t="s">
        <v>82</v>
      </c>
      <c r="AY199" s="272" t="s">
        <v>253</v>
      </c>
    </row>
    <row r="200" s="14" customFormat="1">
      <c r="A200" s="14"/>
      <c r="B200" s="273"/>
      <c r="C200" s="274"/>
      <c r="D200" s="258" t="s">
        <v>266</v>
      </c>
      <c r="E200" s="275" t="s">
        <v>1</v>
      </c>
      <c r="F200" s="276" t="s">
        <v>269</v>
      </c>
      <c r="G200" s="274"/>
      <c r="H200" s="277">
        <v>60</v>
      </c>
      <c r="I200" s="278"/>
      <c r="J200" s="274"/>
      <c r="K200" s="274"/>
      <c r="L200" s="279"/>
      <c r="M200" s="280"/>
      <c r="N200" s="281"/>
      <c r="O200" s="281"/>
      <c r="P200" s="281"/>
      <c r="Q200" s="281"/>
      <c r="R200" s="281"/>
      <c r="S200" s="281"/>
      <c r="T200" s="282"/>
      <c r="U200" s="14"/>
      <c r="V200" s="14"/>
      <c r="W200" s="14"/>
      <c r="X200" s="14"/>
      <c r="Y200" s="14"/>
      <c r="Z200" s="14"/>
      <c r="AA200" s="14"/>
      <c r="AB200" s="14"/>
      <c r="AC200" s="14"/>
      <c r="AD200" s="14"/>
      <c r="AE200" s="14"/>
      <c r="AT200" s="283" t="s">
        <v>266</v>
      </c>
      <c r="AU200" s="283" t="s">
        <v>14</v>
      </c>
      <c r="AV200" s="14" t="s">
        <v>259</v>
      </c>
      <c r="AW200" s="14" t="s">
        <v>36</v>
      </c>
      <c r="AX200" s="14" t="s">
        <v>90</v>
      </c>
      <c r="AY200" s="283" t="s">
        <v>253</v>
      </c>
    </row>
    <row r="201" s="2" customFormat="1" ht="48" customHeight="1">
      <c r="A201" s="39"/>
      <c r="B201" s="40"/>
      <c r="C201" s="245" t="s">
        <v>404</v>
      </c>
      <c r="D201" s="245" t="s">
        <v>255</v>
      </c>
      <c r="E201" s="246" t="s">
        <v>2512</v>
      </c>
      <c r="F201" s="247" t="s">
        <v>2513</v>
      </c>
      <c r="G201" s="248" t="s">
        <v>140</v>
      </c>
      <c r="H201" s="249">
        <v>24</v>
      </c>
      <c r="I201" s="250"/>
      <c r="J201" s="251">
        <f>ROUND(I201*H201,2)</f>
        <v>0</v>
      </c>
      <c r="K201" s="247" t="s">
        <v>1</v>
      </c>
      <c r="L201" s="45"/>
      <c r="M201" s="252" t="s">
        <v>1</v>
      </c>
      <c r="N201" s="253" t="s">
        <v>47</v>
      </c>
      <c r="O201" s="92"/>
      <c r="P201" s="254">
        <f>O201*H201</f>
        <v>0</v>
      </c>
      <c r="Q201" s="254">
        <v>0.01281</v>
      </c>
      <c r="R201" s="254">
        <f>Q201*H201</f>
        <v>0.30743999999999999</v>
      </c>
      <c r="S201" s="254">
        <v>0</v>
      </c>
      <c r="T201" s="255">
        <f>S201*H201</f>
        <v>0</v>
      </c>
      <c r="U201" s="39"/>
      <c r="V201" s="39"/>
      <c r="W201" s="39"/>
      <c r="X201" s="39"/>
      <c r="Y201" s="39"/>
      <c r="Z201" s="39"/>
      <c r="AA201" s="39"/>
      <c r="AB201" s="39"/>
      <c r="AC201" s="39"/>
      <c r="AD201" s="39"/>
      <c r="AE201" s="39"/>
      <c r="AR201" s="256" t="s">
        <v>259</v>
      </c>
      <c r="AT201" s="256" t="s">
        <v>255</v>
      </c>
      <c r="AU201" s="256" t="s">
        <v>14</v>
      </c>
      <c r="AY201" s="18" t="s">
        <v>253</v>
      </c>
      <c r="BE201" s="257">
        <f>IF(N201="základní",J201,0)</f>
        <v>0</v>
      </c>
      <c r="BF201" s="257">
        <f>IF(N201="snížená",J201,0)</f>
        <v>0</v>
      </c>
      <c r="BG201" s="257">
        <f>IF(N201="zákl. přenesená",J201,0)</f>
        <v>0</v>
      </c>
      <c r="BH201" s="257">
        <f>IF(N201="sníž. přenesená",J201,0)</f>
        <v>0</v>
      </c>
      <c r="BI201" s="257">
        <f>IF(N201="nulová",J201,0)</f>
        <v>0</v>
      </c>
      <c r="BJ201" s="18" t="s">
        <v>90</v>
      </c>
      <c r="BK201" s="257">
        <f>ROUND(I201*H201,2)</f>
        <v>0</v>
      </c>
      <c r="BL201" s="18" t="s">
        <v>259</v>
      </c>
      <c r="BM201" s="256" t="s">
        <v>2514</v>
      </c>
    </row>
    <row r="202" s="2" customFormat="1" ht="24" customHeight="1">
      <c r="A202" s="39"/>
      <c r="B202" s="40"/>
      <c r="C202" s="245" t="s">
        <v>409</v>
      </c>
      <c r="D202" s="245" t="s">
        <v>255</v>
      </c>
      <c r="E202" s="246" t="s">
        <v>2515</v>
      </c>
      <c r="F202" s="247" t="s">
        <v>2516</v>
      </c>
      <c r="G202" s="248" t="s">
        <v>178</v>
      </c>
      <c r="H202" s="249">
        <v>30</v>
      </c>
      <c r="I202" s="250"/>
      <c r="J202" s="251">
        <f>ROUND(I202*H202,2)</f>
        <v>0</v>
      </c>
      <c r="K202" s="247" t="s">
        <v>258</v>
      </c>
      <c r="L202" s="45"/>
      <c r="M202" s="252" t="s">
        <v>1</v>
      </c>
      <c r="N202" s="253" t="s">
        <v>47</v>
      </c>
      <c r="O202" s="92"/>
      <c r="P202" s="254">
        <f>O202*H202</f>
        <v>0</v>
      </c>
      <c r="Q202" s="254">
        <v>0</v>
      </c>
      <c r="R202" s="254">
        <f>Q202*H202</f>
        <v>0</v>
      </c>
      <c r="S202" s="254">
        <v>0</v>
      </c>
      <c r="T202" s="255">
        <f>S202*H202</f>
        <v>0</v>
      </c>
      <c r="U202" s="39"/>
      <c r="V202" s="39"/>
      <c r="W202" s="39"/>
      <c r="X202" s="39"/>
      <c r="Y202" s="39"/>
      <c r="Z202" s="39"/>
      <c r="AA202" s="39"/>
      <c r="AB202" s="39"/>
      <c r="AC202" s="39"/>
      <c r="AD202" s="39"/>
      <c r="AE202" s="39"/>
      <c r="AR202" s="256" t="s">
        <v>259</v>
      </c>
      <c r="AT202" s="256" t="s">
        <v>255</v>
      </c>
      <c r="AU202" s="256" t="s">
        <v>14</v>
      </c>
      <c r="AY202" s="18" t="s">
        <v>253</v>
      </c>
      <c r="BE202" s="257">
        <f>IF(N202="základní",J202,0)</f>
        <v>0</v>
      </c>
      <c r="BF202" s="257">
        <f>IF(N202="snížená",J202,0)</f>
        <v>0</v>
      </c>
      <c r="BG202" s="257">
        <f>IF(N202="zákl. přenesená",J202,0)</f>
        <v>0</v>
      </c>
      <c r="BH202" s="257">
        <f>IF(N202="sníž. přenesená",J202,0)</f>
        <v>0</v>
      </c>
      <c r="BI202" s="257">
        <f>IF(N202="nulová",J202,0)</f>
        <v>0</v>
      </c>
      <c r="BJ202" s="18" t="s">
        <v>90</v>
      </c>
      <c r="BK202" s="257">
        <f>ROUND(I202*H202,2)</f>
        <v>0</v>
      </c>
      <c r="BL202" s="18" t="s">
        <v>259</v>
      </c>
      <c r="BM202" s="256" t="s">
        <v>2517</v>
      </c>
    </row>
    <row r="203" s="2" customFormat="1">
      <c r="A203" s="39"/>
      <c r="B203" s="40"/>
      <c r="C203" s="41"/>
      <c r="D203" s="258" t="s">
        <v>261</v>
      </c>
      <c r="E203" s="41"/>
      <c r="F203" s="259" t="s">
        <v>2518</v>
      </c>
      <c r="G203" s="41"/>
      <c r="H203" s="41"/>
      <c r="I203" s="156"/>
      <c r="J203" s="41"/>
      <c r="K203" s="41"/>
      <c r="L203" s="45"/>
      <c r="M203" s="260"/>
      <c r="N203" s="261"/>
      <c r="O203" s="92"/>
      <c r="P203" s="92"/>
      <c r="Q203" s="92"/>
      <c r="R203" s="92"/>
      <c r="S203" s="92"/>
      <c r="T203" s="93"/>
      <c r="U203" s="39"/>
      <c r="V203" s="39"/>
      <c r="W203" s="39"/>
      <c r="X203" s="39"/>
      <c r="Y203" s="39"/>
      <c r="Z203" s="39"/>
      <c r="AA203" s="39"/>
      <c r="AB203" s="39"/>
      <c r="AC203" s="39"/>
      <c r="AD203" s="39"/>
      <c r="AE203" s="39"/>
      <c r="AT203" s="18" t="s">
        <v>261</v>
      </c>
      <c r="AU203" s="18" t="s">
        <v>14</v>
      </c>
    </row>
    <row r="204" s="13" customFormat="1">
      <c r="A204" s="13"/>
      <c r="B204" s="262"/>
      <c r="C204" s="263"/>
      <c r="D204" s="258" t="s">
        <v>266</v>
      </c>
      <c r="E204" s="264" t="s">
        <v>1</v>
      </c>
      <c r="F204" s="265" t="s">
        <v>2519</v>
      </c>
      <c r="G204" s="263"/>
      <c r="H204" s="266">
        <v>30</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266</v>
      </c>
      <c r="AU204" s="272" t="s">
        <v>14</v>
      </c>
      <c r="AV204" s="13" t="s">
        <v>14</v>
      </c>
      <c r="AW204" s="13" t="s">
        <v>36</v>
      </c>
      <c r="AX204" s="13" t="s">
        <v>82</v>
      </c>
      <c r="AY204" s="272" t="s">
        <v>253</v>
      </c>
    </row>
    <row r="205" s="14" customFormat="1">
      <c r="A205" s="14"/>
      <c r="B205" s="273"/>
      <c r="C205" s="274"/>
      <c r="D205" s="258" t="s">
        <v>266</v>
      </c>
      <c r="E205" s="275" t="s">
        <v>1</v>
      </c>
      <c r="F205" s="276" t="s">
        <v>269</v>
      </c>
      <c r="G205" s="274"/>
      <c r="H205" s="277">
        <v>30</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266</v>
      </c>
      <c r="AU205" s="283" t="s">
        <v>14</v>
      </c>
      <c r="AV205" s="14" t="s">
        <v>259</v>
      </c>
      <c r="AW205" s="14" t="s">
        <v>36</v>
      </c>
      <c r="AX205" s="14" t="s">
        <v>90</v>
      </c>
      <c r="AY205" s="283" t="s">
        <v>253</v>
      </c>
    </row>
    <row r="206" s="2" customFormat="1" ht="36" customHeight="1">
      <c r="A206" s="39"/>
      <c r="B206" s="40"/>
      <c r="C206" s="245" t="s">
        <v>414</v>
      </c>
      <c r="D206" s="245" t="s">
        <v>255</v>
      </c>
      <c r="E206" s="246" t="s">
        <v>2520</v>
      </c>
      <c r="F206" s="247" t="s">
        <v>2521</v>
      </c>
      <c r="G206" s="248" t="s">
        <v>140</v>
      </c>
      <c r="H206" s="249">
        <v>27.620000000000001</v>
      </c>
      <c r="I206" s="250"/>
      <c r="J206" s="251">
        <f>ROUND(I206*H206,2)</f>
        <v>0</v>
      </c>
      <c r="K206" s="247" t="s">
        <v>258</v>
      </c>
      <c r="L206" s="45"/>
      <c r="M206" s="252" t="s">
        <v>1</v>
      </c>
      <c r="N206" s="253" t="s">
        <v>47</v>
      </c>
      <c r="O206" s="92"/>
      <c r="P206" s="254">
        <f>O206*H206</f>
        <v>0</v>
      </c>
      <c r="Q206" s="254">
        <v>0</v>
      </c>
      <c r="R206" s="254">
        <f>Q206*H206</f>
        <v>0</v>
      </c>
      <c r="S206" s="254">
        <v>0</v>
      </c>
      <c r="T206" s="255">
        <f>S206*H206</f>
        <v>0</v>
      </c>
      <c r="U206" s="39"/>
      <c r="V206" s="39"/>
      <c r="W206" s="39"/>
      <c r="X206" s="39"/>
      <c r="Y206" s="39"/>
      <c r="Z206" s="39"/>
      <c r="AA206" s="39"/>
      <c r="AB206" s="39"/>
      <c r="AC206" s="39"/>
      <c r="AD206" s="39"/>
      <c r="AE206" s="39"/>
      <c r="AR206" s="256" t="s">
        <v>259</v>
      </c>
      <c r="AT206" s="256" t="s">
        <v>255</v>
      </c>
      <c r="AU206" s="256" t="s">
        <v>14</v>
      </c>
      <c r="AY206" s="18" t="s">
        <v>253</v>
      </c>
      <c r="BE206" s="257">
        <f>IF(N206="základní",J206,0)</f>
        <v>0</v>
      </c>
      <c r="BF206" s="257">
        <f>IF(N206="snížená",J206,0)</f>
        <v>0</v>
      </c>
      <c r="BG206" s="257">
        <f>IF(N206="zákl. přenesená",J206,0)</f>
        <v>0</v>
      </c>
      <c r="BH206" s="257">
        <f>IF(N206="sníž. přenesená",J206,0)</f>
        <v>0</v>
      </c>
      <c r="BI206" s="257">
        <f>IF(N206="nulová",J206,0)</f>
        <v>0</v>
      </c>
      <c r="BJ206" s="18" t="s">
        <v>90</v>
      </c>
      <c r="BK206" s="257">
        <f>ROUND(I206*H206,2)</f>
        <v>0</v>
      </c>
      <c r="BL206" s="18" t="s">
        <v>259</v>
      </c>
      <c r="BM206" s="256" t="s">
        <v>2522</v>
      </c>
    </row>
    <row r="207" s="2" customFormat="1">
      <c r="A207" s="39"/>
      <c r="B207" s="40"/>
      <c r="C207" s="41"/>
      <c r="D207" s="258" t="s">
        <v>261</v>
      </c>
      <c r="E207" s="41"/>
      <c r="F207" s="259" t="s">
        <v>2523</v>
      </c>
      <c r="G207" s="41"/>
      <c r="H207" s="41"/>
      <c r="I207" s="156"/>
      <c r="J207" s="41"/>
      <c r="K207" s="41"/>
      <c r="L207" s="45"/>
      <c r="M207" s="260"/>
      <c r="N207" s="261"/>
      <c r="O207" s="92"/>
      <c r="P207" s="92"/>
      <c r="Q207" s="92"/>
      <c r="R207" s="92"/>
      <c r="S207" s="92"/>
      <c r="T207" s="93"/>
      <c r="U207" s="39"/>
      <c r="V207" s="39"/>
      <c r="W207" s="39"/>
      <c r="X207" s="39"/>
      <c r="Y207" s="39"/>
      <c r="Z207" s="39"/>
      <c r="AA207" s="39"/>
      <c r="AB207" s="39"/>
      <c r="AC207" s="39"/>
      <c r="AD207" s="39"/>
      <c r="AE207" s="39"/>
      <c r="AT207" s="18" t="s">
        <v>261</v>
      </c>
      <c r="AU207" s="18" t="s">
        <v>14</v>
      </c>
    </row>
    <row r="208" s="13" customFormat="1">
      <c r="A208" s="13"/>
      <c r="B208" s="262"/>
      <c r="C208" s="263"/>
      <c r="D208" s="258" t="s">
        <v>266</v>
      </c>
      <c r="E208" s="264" t="s">
        <v>1</v>
      </c>
      <c r="F208" s="265" t="s">
        <v>2524</v>
      </c>
      <c r="G208" s="263"/>
      <c r="H208" s="266">
        <v>27.620000000000001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266</v>
      </c>
      <c r="AU208" s="272" t="s">
        <v>14</v>
      </c>
      <c r="AV208" s="13" t="s">
        <v>14</v>
      </c>
      <c r="AW208" s="13" t="s">
        <v>36</v>
      </c>
      <c r="AX208" s="13" t="s">
        <v>82</v>
      </c>
      <c r="AY208" s="272" t="s">
        <v>253</v>
      </c>
    </row>
    <row r="209" s="14" customFormat="1">
      <c r="A209" s="14"/>
      <c r="B209" s="273"/>
      <c r="C209" s="274"/>
      <c r="D209" s="258" t="s">
        <v>266</v>
      </c>
      <c r="E209" s="275" t="s">
        <v>1</v>
      </c>
      <c r="F209" s="276" t="s">
        <v>269</v>
      </c>
      <c r="G209" s="274"/>
      <c r="H209" s="277">
        <v>27.620000000000001</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266</v>
      </c>
      <c r="AU209" s="283" t="s">
        <v>14</v>
      </c>
      <c r="AV209" s="14" t="s">
        <v>259</v>
      </c>
      <c r="AW209" s="14" t="s">
        <v>36</v>
      </c>
      <c r="AX209" s="14" t="s">
        <v>90</v>
      </c>
      <c r="AY209" s="283" t="s">
        <v>253</v>
      </c>
    </row>
    <row r="210" s="2" customFormat="1" ht="16.5" customHeight="1">
      <c r="A210" s="39"/>
      <c r="B210" s="40"/>
      <c r="C210" s="284" t="s">
        <v>420</v>
      </c>
      <c r="D210" s="284" t="s">
        <v>452</v>
      </c>
      <c r="E210" s="285" t="s">
        <v>2525</v>
      </c>
      <c r="F210" s="286" t="s">
        <v>2526</v>
      </c>
      <c r="G210" s="287" t="s">
        <v>185</v>
      </c>
      <c r="H210" s="288">
        <v>3.331</v>
      </c>
      <c r="I210" s="289"/>
      <c r="J210" s="290">
        <f>ROUND(I210*H210,2)</f>
        <v>0</v>
      </c>
      <c r="K210" s="286" t="s">
        <v>258</v>
      </c>
      <c r="L210" s="291"/>
      <c r="M210" s="292" t="s">
        <v>1</v>
      </c>
      <c r="N210" s="293" t="s">
        <v>47</v>
      </c>
      <c r="O210" s="92"/>
      <c r="P210" s="254">
        <f>O210*H210</f>
        <v>0</v>
      </c>
      <c r="Q210" s="254">
        <v>1</v>
      </c>
      <c r="R210" s="254">
        <f>Q210*H210</f>
        <v>3.331</v>
      </c>
      <c r="S210" s="254">
        <v>0</v>
      </c>
      <c r="T210" s="255">
        <f>S210*H210</f>
        <v>0</v>
      </c>
      <c r="U210" s="39"/>
      <c r="V210" s="39"/>
      <c r="W210" s="39"/>
      <c r="X210" s="39"/>
      <c r="Y210" s="39"/>
      <c r="Z210" s="39"/>
      <c r="AA210" s="39"/>
      <c r="AB210" s="39"/>
      <c r="AC210" s="39"/>
      <c r="AD210" s="39"/>
      <c r="AE210" s="39"/>
      <c r="AR210" s="256" t="s">
        <v>293</v>
      </c>
      <c r="AT210" s="256" t="s">
        <v>452</v>
      </c>
      <c r="AU210" s="256" t="s">
        <v>14</v>
      </c>
      <c r="AY210" s="18" t="s">
        <v>253</v>
      </c>
      <c r="BE210" s="257">
        <f>IF(N210="základní",J210,0)</f>
        <v>0</v>
      </c>
      <c r="BF210" s="257">
        <f>IF(N210="snížená",J210,0)</f>
        <v>0</v>
      </c>
      <c r="BG210" s="257">
        <f>IF(N210="zákl. přenesená",J210,0)</f>
        <v>0</v>
      </c>
      <c r="BH210" s="257">
        <f>IF(N210="sníž. přenesená",J210,0)</f>
        <v>0</v>
      </c>
      <c r="BI210" s="257">
        <f>IF(N210="nulová",J210,0)</f>
        <v>0</v>
      </c>
      <c r="BJ210" s="18" t="s">
        <v>90</v>
      </c>
      <c r="BK210" s="257">
        <f>ROUND(I210*H210,2)</f>
        <v>0</v>
      </c>
      <c r="BL210" s="18" t="s">
        <v>259</v>
      </c>
      <c r="BM210" s="256" t="s">
        <v>2527</v>
      </c>
    </row>
    <row r="211" s="13" customFormat="1">
      <c r="A211" s="13"/>
      <c r="B211" s="262"/>
      <c r="C211" s="263"/>
      <c r="D211" s="258" t="s">
        <v>266</v>
      </c>
      <c r="E211" s="264" t="s">
        <v>1</v>
      </c>
      <c r="F211" s="265" t="s">
        <v>2528</v>
      </c>
      <c r="G211" s="263"/>
      <c r="H211" s="266">
        <v>3.331</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266</v>
      </c>
      <c r="AU211" s="272" t="s">
        <v>14</v>
      </c>
      <c r="AV211" s="13" t="s">
        <v>14</v>
      </c>
      <c r="AW211" s="13" t="s">
        <v>36</v>
      </c>
      <c r="AX211" s="13" t="s">
        <v>82</v>
      </c>
      <c r="AY211" s="272" t="s">
        <v>253</v>
      </c>
    </row>
    <row r="212" s="14" customFormat="1">
      <c r="A212" s="14"/>
      <c r="B212" s="273"/>
      <c r="C212" s="274"/>
      <c r="D212" s="258" t="s">
        <v>266</v>
      </c>
      <c r="E212" s="275" t="s">
        <v>1</v>
      </c>
      <c r="F212" s="276" t="s">
        <v>269</v>
      </c>
      <c r="G212" s="274"/>
      <c r="H212" s="277">
        <v>3.331</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266</v>
      </c>
      <c r="AU212" s="283" t="s">
        <v>14</v>
      </c>
      <c r="AV212" s="14" t="s">
        <v>259</v>
      </c>
      <c r="AW212" s="14" t="s">
        <v>36</v>
      </c>
      <c r="AX212" s="14" t="s">
        <v>90</v>
      </c>
      <c r="AY212" s="283" t="s">
        <v>253</v>
      </c>
    </row>
    <row r="213" s="2" customFormat="1" ht="24" customHeight="1">
      <c r="A213" s="39"/>
      <c r="B213" s="40"/>
      <c r="C213" s="245" t="s">
        <v>427</v>
      </c>
      <c r="D213" s="245" t="s">
        <v>255</v>
      </c>
      <c r="E213" s="246" t="s">
        <v>2529</v>
      </c>
      <c r="F213" s="247" t="s">
        <v>2530</v>
      </c>
      <c r="G213" s="248" t="s">
        <v>144</v>
      </c>
      <c r="H213" s="249">
        <v>40</v>
      </c>
      <c r="I213" s="250"/>
      <c r="J213" s="251">
        <f>ROUND(I213*H213,2)</f>
        <v>0</v>
      </c>
      <c r="K213" s="247" t="s">
        <v>1</v>
      </c>
      <c r="L213" s="45"/>
      <c r="M213" s="252" t="s">
        <v>1</v>
      </c>
      <c r="N213" s="253" t="s">
        <v>47</v>
      </c>
      <c r="O213" s="92"/>
      <c r="P213" s="254">
        <f>O213*H213</f>
        <v>0</v>
      </c>
      <c r="Q213" s="254">
        <v>0</v>
      </c>
      <c r="R213" s="254">
        <f>Q213*H213</f>
        <v>0</v>
      </c>
      <c r="S213" s="254">
        <v>0</v>
      </c>
      <c r="T213" s="255">
        <f>S213*H213</f>
        <v>0</v>
      </c>
      <c r="U213" s="39"/>
      <c r="V213" s="39"/>
      <c r="W213" s="39"/>
      <c r="X213" s="39"/>
      <c r="Y213" s="39"/>
      <c r="Z213" s="39"/>
      <c r="AA213" s="39"/>
      <c r="AB213" s="39"/>
      <c r="AC213" s="39"/>
      <c r="AD213" s="39"/>
      <c r="AE213" s="39"/>
      <c r="AR213" s="256" t="s">
        <v>259</v>
      </c>
      <c r="AT213" s="256" t="s">
        <v>255</v>
      </c>
      <c r="AU213" s="256" t="s">
        <v>14</v>
      </c>
      <c r="AY213" s="18" t="s">
        <v>253</v>
      </c>
      <c r="BE213" s="257">
        <f>IF(N213="základní",J213,0)</f>
        <v>0</v>
      </c>
      <c r="BF213" s="257">
        <f>IF(N213="snížená",J213,0)</f>
        <v>0</v>
      </c>
      <c r="BG213" s="257">
        <f>IF(N213="zákl. přenesená",J213,0)</f>
        <v>0</v>
      </c>
      <c r="BH213" s="257">
        <f>IF(N213="sníž. přenesená",J213,0)</f>
        <v>0</v>
      </c>
      <c r="BI213" s="257">
        <f>IF(N213="nulová",J213,0)</f>
        <v>0</v>
      </c>
      <c r="BJ213" s="18" t="s">
        <v>90</v>
      </c>
      <c r="BK213" s="257">
        <f>ROUND(I213*H213,2)</f>
        <v>0</v>
      </c>
      <c r="BL213" s="18" t="s">
        <v>259</v>
      </c>
      <c r="BM213" s="256" t="s">
        <v>2531</v>
      </c>
    </row>
    <row r="214" s="2" customFormat="1">
      <c r="A214" s="39"/>
      <c r="B214" s="40"/>
      <c r="C214" s="41"/>
      <c r="D214" s="258" t="s">
        <v>535</v>
      </c>
      <c r="E214" s="41"/>
      <c r="F214" s="259" t="s">
        <v>2532</v>
      </c>
      <c r="G214" s="41"/>
      <c r="H214" s="41"/>
      <c r="I214" s="156"/>
      <c r="J214" s="41"/>
      <c r="K214" s="41"/>
      <c r="L214" s="45"/>
      <c r="M214" s="260"/>
      <c r="N214" s="261"/>
      <c r="O214" s="92"/>
      <c r="P214" s="92"/>
      <c r="Q214" s="92"/>
      <c r="R214" s="92"/>
      <c r="S214" s="92"/>
      <c r="T214" s="93"/>
      <c r="U214" s="39"/>
      <c r="V214" s="39"/>
      <c r="W214" s="39"/>
      <c r="X214" s="39"/>
      <c r="Y214" s="39"/>
      <c r="Z214" s="39"/>
      <c r="AA214" s="39"/>
      <c r="AB214" s="39"/>
      <c r="AC214" s="39"/>
      <c r="AD214" s="39"/>
      <c r="AE214" s="39"/>
      <c r="AT214" s="18" t="s">
        <v>535</v>
      </c>
      <c r="AU214" s="18" t="s">
        <v>14</v>
      </c>
    </row>
    <row r="215" s="2" customFormat="1" ht="16.5" customHeight="1">
      <c r="A215" s="39"/>
      <c r="B215" s="40"/>
      <c r="C215" s="284" t="s">
        <v>433</v>
      </c>
      <c r="D215" s="284" t="s">
        <v>452</v>
      </c>
      <c r="E215" s="285" t="s">
        <v>2533</v>
      </c>
      <c r="F215" s="286" t="s">
        <v>2534</v>
      </c>
      <c r="G215" s="287" t="s">
        <v>1396</v>
      </c>
      <c r="H215" s="288">
        <v>96</v>
      </c>
      <c r="I215" s="289"/>
      <c r="J215" s="290">
        <f>ROUND(I215*H215,2)</f>
        <v>0</v>
      </c>
      <c r="K215" s="286" t="s">
        <v>1</v>
      </c>
      <c r="L215" s="291"/>
      <c r="M215" s="292" t="s">
        <v>1</v>
      </c>
      <c r="N215" s="293" t="s">
        <v>47</v>
      </c>
      <c r="O215" s="92"/>
      <c r="P215" s="254">
        <f>O215*H215</f>
        <v>0</v>
      </c>
      <c r="Q215" s="254">
        <v>0</v>
      </c>
      <c r="R215" s="254">
        <f>Q215*H215</f>
        <v>0</v>
      </c>
      <c r="S215" s="254">
        <v>0</v>
      </c>
      <c r="T215" s="255">
        <f>S215*H215</f>
        <v>0</v>
      </c>
      <c r="U215" s="39"/>
      <c r="V215" s="39"/>
      <c r="W215" s="39"/>
      <c r="X215" s="39"/>
      <c r="Y215" s="39"/>
      <c r="Z215" s="39"/>
      <c r="AA215" s="39"/>
      <c r="AB215" s="39"/>
      <c r="AC215" s="39"/>
      <c r="AD215" s="39"/>
      <c r="AE215" s="39"/>
      <c r="AR215" s="256" t="s">
        <v>293</v>
      </c>
      <c r="AT215" s="256" t="s">
        <v>452</v>
      </c>
      <c r="AU215" s="256" t="s">
        <v>14</v>
      </c>
      <c r="AY215" s="18" t="s">
        <v>253</v>
      </c>
      <c r="BE215" s="257">
        <f>IF(N215="základní",J215,0)</f>
        <v>0</v>
      </c>
      <c r="BF215" s="257">
        <f>IF(N215="snížená",J215,0)</f>
        <v>0</v>
      </c>
      <c r="BG215" s="257">
        <f>IF(N215="zákl. přenesená",J215,0)</f>
        <v>0</v>
      </c>
      <c r="BH215" s="257">
        <f>IF(N215="sníž. přenesená",J215,0)</f>
        <v>0</v>
      </c>
      <c r="BI215" s="257">
        <f>IF(N215="nulová",J215,0)</f>
        <v>0</v>
      </c>
      <c r="BJ215" s="18" t="s">
        <v>90</v>
      </c>
      <c r="BK215" s="257">
        <f>ROUND(I215*H215,2)</f>
        <v>0</v>
      </c>
      <c r="BL215" s="18" t="s">
        <v>259</v>
      </c>
      <c r="BM215" s="256" t="s">
        <v>2535</v>
      </c>
    </row>
    <row r="216" s="2" customFormat="1">
      <c r="A216" s="39"/>
      <c r="B216" s="40"/>
      <c r="C216" s="41"/>
      <c r="D216" s="258" t="s">
        <v>535</v>
      </c>
      <c r="E216" s="41"/>
      <c r="F216" s="259" t="s">
        <v>2536</v>
      </c>
      <c r="G216" s="41"/>
      <c r="H216" s="41"/>
      <c r="I216" s="156"/>
      <c r="J216" s="41"/>
      <c r="K216" s="41"/>
      <c r="L216" s="45"/>
      <c r="M216" s="260"/>
      <c r="N216" s="261"/>
      <c r="O216" s="92"/>
      <c r="P216" s="92"/>
      <c r="Q216" s="92"/>
      <c r="R216" s="92"/>
      <c r="S216" s="92"/>
      <c r="T216" s="93"/>
      <c r="U216" s="39"/>
      <c r="V216" s="39"/>
      <c r="W216" s="39"/>
      <c r="X216" s="39"/>
      <c r="Y216" s="39"/>
      <c r="Z216" s="39"/>
      <c r="AA216" s="39"/>
      <c r="AB216" s="39"/>
      <c r="AC216" s="39"/>
      <c r="AD216" s="39"/>
      <c r="AE216" s="39"/>
      <c r="AT216" s="18" t="s">
        <v>535</v>
      </c>
      <c r="AU216" s="18" t="s">
        <v>14</v>
      </c>
    </row>
    <row r="217" s="2" customFormat="1" ht="36" customHeight="1">
      <c r="A217" s="39"/>
      <c r="B217" s="40"/>
      <c r="C217" s="245" t="s">
        <v>440</v>
      </c>
      <c r="D217" s="245" t="s">
        <v>255</v>
      </c>
      <c r="E217" s="246" t="s">
        <v>2537</v>
      </c>
      <c r="F217" s="247" t="s">
        <v>2538</v>
      </c>
      <c r="G217" s="248" t="s">
        <v>185</v>
      </c>
      <c r="H217" s="249">
        <v>0.001</v>
      </c>
      <c r="I217" s="250"/>
      <c r="J217" s="251">
        <f>ROUND(I217*H217,2)</f>
        <v>0</v>
      </c>
      <c r="K217" s="247" t="s">
        <v>258</v>
      </c>
      <c r="L217" s="45"/>
      <c r="M217" s="252" t="s">
        <v>1</v>
      </c>
      <c r="N217" s="253" t="s">
        <v>47</v>
      </c>
      <c r="O217" s="92"/>
      <c r="P217" s="254">
        <f>O217*H217</f>
        <v>0</v>
      </c>
      <c r="Q217" s="254">
        <v>0</v>
      </c>
      <c r="R217" s="254">
        <f>Q217*H217</f>
        <v>0</v>
      </c>
      <c r="S217" s="254">
        <v>0</v>
      </c>
      <c r="T217" s="255">
        <f>S217*H217</f>
        <v>0</v>
      </c>
      <c r="U217" s="39"/>
      <c r="V217" s="39"/>
      <c r="W217" s="39"/>
      <c r="X217" s="39"/>
      <c r="Y217" s="39"/>
      <c r="Z217" s="39"/>
      <c r="AA217" s="39"/>
      <c r="AB217" s="39"/>
      <c r="AC217" s="39"/>
      <c r="AD217" s="39"/>
      <c r="AE217" s="39"/>
      <c r="AR217" s="256" t="s">
        <v>259</v>
      </c>
      <c r="AT217" s="256" t="s">
        <v>255</v>
      </c>
      <c r="AU217" s="256" t="s">
        <v>14</v>
      </c>
      <c r="AY217" s="18" t="s">
        <v>253</v>
      </c>
      <c r="BE217" s="257">
        <f>IF(N217="základní",J217,0)</f>
        <v>0</v>
      </c>
      <c r="BF217" s="257">
        <f>IF(N217="snížená",J217,0)</f>
        <v>0</v>
      </c>
      <c r="BG217" s="257">
        <f>IF(N217="zákl. přenesená",J217,0)</f>
        <v>0</v>
      </c>
      <c r="BH217" s="257">
        <f>IF(N217="sníž. přenesená",J217,0)</f>
        <v>0</v>
      </c>
      <c r="BI217" s="257">
        <f>IF(N217="nulová",J217,0)</f>
        <v>0</v>
      </c>
      <c r="BJ217" s="18" t="s">
        <v>90</v>
      </c>
      <c r="BK217" s="257">
        <f>ROUND(I217*H217,2)</f>
        <v>0</v>
      </c>
      <c r="BL217" s="18" t="s">
        <v>259</v>
      </c>
      <c r="BM217" s="256" t="s">
        <v>2539</v>
      </c>
    </row>
    <row r="218" s="2" customFormat="1">
      <c r="A218" s="39"/>
      <c r="B218" s="40"/>
      <c r="C218" s="41"/>
      <c r="D218" s="258" t="s">
        <v>261</v>
      </c>
      <c r="E218" s="41"/>
      <c r="F218" s="259" t="s">
        <v>2540</v>
      </c>
      <c r="G218" s="41"/>
      <c r="H218" s="41"/>
      <c r="I218" s="156"/>
      <c r="J218" s="41"/>
      <c r="K218" s="41"/>
      <c r="L218" s="45"/>
      <c r="M218" s="260"/>
      <c r="N218" s="261"/>
      <c r="O218" s="92"/>
      <c r="P218" s="92"/>
      <c r="Q218" s="92"/>
      <c r="R218" s="92"/>
      <c r="S218" s="92"/>
      <c r="T218" s="93"/>
      <c r="U218" s="39"/>
      <c r="V218" s="39"/>
      <c r="W218" s="39"/>
      <c r="X218" s="39"/>
      <c r="Y218" s="39"/>
      <c r="Z218" s="39"/>
      <c r="AA218" s="39"/>
      <c r="AB218" s="39"/>
      <c r="AC218" s="39"/>
      <c r="AD218" s="39"/>
      <c r="AE218" s="39"/>
      <c r="AT218" s="18" t="s">
        <v>261</v>
      </c>
      <c r="AU218" s="18" t="s">
        <v>14</v>
      </c>
    </row>
    <row r="219" s="2" customFormat="1" ht="24" customHeight="1">
      <c r="A219" s="39"/>
      <c r="B219" s="40"/>
      <c r="C219" s="284" t="s">
        <v>446</v>
      </c>
      <c r="D219" s="284" t="s">
        <v>452</v>
      </c>
      <c r="E219" s="285" t="s">
        <v>2541</v>
      </c>
      <c r="F219" s="286" t="s">
        <v>2542</v>
      </c>
      <c r="G219" s="287" t="s">
        <v>1396</v>
      </c>
      <c r="H219" s="288">
        <v>1</v>
      </c>
      <c r="I219" s="289"/>
      <c r="J219" s="290">
        <f>ROUND(I219*H219,2)</f>
        <v>0</v>
      </c>
      <c r="K219" s="286" t="s">
        <v>1</v>
      </c>
      <c r="L219" s="291"/>
      <c r="M219" s="292" t="s">
        <v>1</v>
      </c>
      <c r="N219" s="293" t="s">
        <v>47</v>
      </c>
      <c r="O219" s="92"/>
      <c r="P219" s="254">
        <f>O219*H219</f>
        <v>0</v>
      </c>
      <c r="Q219" s="254">
        <v>0</v>
      </c>
      <c r="R219" s="254">
        <f>Q219*H219</f>
        <v>0</v>
      </c>
      <c r="S219" s="254">
        <v>0</v>
      </c>
      <c r="T219" s="255">
        <f>S219*H219</f>
        <v>0</v>
      </c>
      <c r="U219" s="39"/>
      <c r="V219" s="39"/>
      <c r="W219" s="39"/>
      <c r="X219" s="39"/>
      <c r="Y219" s="39"/>
      <c r="Z219" s="39"/>
      <c r="AA219" s="39"/>
      <c r="AB219" s="39"/>
      <c r="AC219" s="39"/>
      <c r="AD219" s="39"/>
      <c r="AE219" s="39"/>
      <c r="AR219" s="256" t="s">
        <v>293</v>
      </c>
      <c r="AT219" s="256" t="s">
        <v>452</v>
      </c>
      <c r="AU219" s="256" t="s">
        <v>14</v>
      </c>
      <c r="AY219" s="18" t="s">
        <v>253</v>
      </c>
      <c r="BE219" s="257">
        <f>IF(N219="základní",J219,0)</f>
        <v>0</v>
      </c>
      <c r="BF219" s="257">
        <f>IF(N219="snížená",J219,0)</f>
        <v>0</v>
      </c>
      <c r="BG219" s="257">
        <f>IF(N219="zákl. přenesená",J219,0)</f>
        <v>0</v>
      </c>
      <c r="BH219" s="257">
        <f>IF(N219="sníž. přenesená",J219,0)</f>
        <v>0</v>
      </c>
      <c r="BI219" s="257">
        <f>IF(N219="nulová",J219,0)</f>
        <v>0</v>
      </c>
      <c r="BJ219" s="18" t="s">
        <v>90</v>
      </c>
      <c r="BK219" s="257">
        <f>ROUND(I219*H219,2)</f>
        <v>0</v>
      </c>
      <c r="BL219" s="18" t="s">
        <v>259</v>
      </c>
      <c r="BM219" s="256" t="s">
        <v>2543</v>
      </c>
    </row>
    <row r="220" s="2" customFormat="1" ht="16.5" customHeight="1">
      <c r="A220" s="39"/>
      <c r="B220" s="40"/>
      <c r="C220" s="245" t="s">
        <v>451</v>
      </c>
      <c r="D220" s="245" t="s">
        <v>255</v>
      </c>
      <c r="E220" s="246" t="s">
        <v>2544</v>
      </c>
      <c r="F220" s="247" t="s">
        <v>2545</v>
      </c>
      <c r="G220" s="248" t="s">
        <v>152</v>
      </c>
      <c r="H220" s="249">
        <v>45</v>
      </c>
      <c r="I220" s="250"/>
      <c r="J220" s="251">
        <f>ROUND(I220*H220,2)</f>
        <v>0</v>
      </c>
      <c r="K220" s="247" t="s">
        <v>258</v>
      </c>
      <c r="L220" s="45"/>
      <c r="M220" s="252" t="s">
        <v>1</v>
      </c>
      <c r="N220" s="253" t="s">
        <v>47</v>
      </c>
      <c r="O220" s="92"/>
      <c r="P220" s="254">
        <f>O220*H220</f>
        <v>0</v>
      </c>
      <c r="Q220" s="254">
        <v>0</v>
      </c>
      <c r="R220" s="254">
        <f>Q220*H220</f>
        <v>0</v>
      </c>
      <c r="S220" s="254">
        <v>0</v>
      </c>
      <c r="T220" s="255">
        <f>S220*H220</f>
        <v>0</v>
      </c>
      <c r="U220" s="39"/>
      <c r="V220" s="39"/>
      <c r="W220" s="39"/>
      <c r="X220" s="39"/>
      <c r="Y220" s="39"/>
      <c r="Z220" s="39"/>
      <c r="AA220" s="39"/>
      <c r="AB220" s="39"/>
      <c r="AC220" s="39"/>
      <c r="AD220" s="39"/>
      <c r="AE220" s="39"/>
      <c r="AR220" s="256" t="s">
        <v>259</v>
      </c>
      <c r="AT220" s="256" t="s">
        <v>255</v>
      </c>
      <c r="AU220" s="256" t="s">
        <v>14</v>
      </c>
      <c r="AY220" s="18" t="s">
        <v>253</v>
      </c>
      <c r="BE220" s="257">
        <f>IF(N220="základní",J220,0)</f>
        <v>0</v>
      </c>
      <c r="BF220" s="257">
        <f>IF(N220="snížená",J220,0)</f>
        <v>0</v>
      </c>
      <c r="BG220" s="257">
        <f>IF(N220="zákl. přenesená",J220,0)</f>
        <v>0</v>
      </c>
      <c r="BH220" s="257">
        <f>IF(N220="sníž. přenesená",J220,0)</f>
        <v>0</v>
      </c>
      <c r="BI220" s="257">
        <f>IF(N220="nulová",J220,0)</f>
        <v>0</v>
      </c>
      <c r="BJ220" s="18" t="s">
        <v>90</v>
      </c>
      <c r="BK220" s="257">
        <f>ROUND(I220*H220,2)</f>
        <v>0</v>
      </c>
      <c r="BL220" s="18" t="s">
        <v>259</v>
      </c>
      <c r="BM220" s="256" t="s">
        <v>2546</v>
      </c>
    </row>
    <row r="221" s="13" customFormat="1">
      <c r="A221" s="13"/>
      <c r="B221" s="262"/>
      <c r="C221" s="263"/>
      <c r="D221" s="258" t="s">
        <v>266</v>
      </c>
      <c r="E221" s="264" t="s">
        <v>1</v>
      </c>
      <c r="F221" s="265" t="s">
        <v>2547</v>
      </c>
      <c r="G221" s="263"/>
      <c r="H221" s="266">
        <v>45</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266</v>
      </c>
      <c r="AU221" s="272" t="s">
        <v>14</v>
      </c>
      <c r="AV221" s="13" t="s">
        <v>14</v>
      </c>
      <c r="AW221" s="13" t="s">
        <v>36</v>
      </c>
      <c r="AX221" s="13" t="s">
        <v>82</v>
      </c>
      <c r="AY221" s="272" t="s">
        <v>253</v>
      </c>
    </row>
    <row r="222" s="14" customFormat="1">
      <c r="A222" s="14"/>
      <c r="B222" s="273"/>
      <c r="C222" s="274"/>
      <c r="D222" s="258" t="s">
        <v>266</v>
      </c>
      <c r="E222" s="275" t="s">
        <v>1</v>
      </c>
      <c r="F222" s="276" t="s">
        <v>269</v>
      </c>
      <c r="G222" s="274"/>
      <c r="H222" s="277">
        <v>45</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266</v>
      </c>
      <c r="AU222" s="283" t="s">
        <v>14</v>
      </c>
      <c r="AV222" s="14" t="s">
        <v>259</v>
      </c>
      <c r="AW222" s="14" t="s">
        <v>36</v>
      </c>
      <c r="AX222" s="14" t="s">
        <v>90</v>
      </c>
      <c r="AY222" s="283" t="s">
        <v>253</v>
      </c>
    </row>
    <row r="223" s="2" customFormat="1" ht="24" customHeight="1">
      <c r="A223" s="39"/>
      <c r="B223" s="40"/>
      <c r="C223" s="245" t="s">
        <v>456</v>
      </c>
      <c r="D223" s="245" t="s">
        <v>255</v>
      </c>
      <c r="E223" s="246" t="s">
        <v>2548</v>
      </c>
      <c r="F223" s="247" t="s">
        <v>2549</v>
      </c>
      <c r="G223" s="248" t="s">
        <v>152</v>
      </c>
      <c r="H223" s="249">
        <v>45</v>
      </c>
      <c r="I223" s="250"/>
      <c r="J223" s="251">
        <f>ROUND(I223*H223,2)</f>
        <v>0</v>
      </c>
      <c r="K223" s="247" t="s">
        <v>258</v>
      </c>
      <c r="L223" s="45"/>
      <c r="M223" s="252" t="s">
        <v>1</v>
      </c>
      <c r="N223" s="253" t="s">
        <v>47</v>
      </c>
      <c r="O223" s="92"/>
      <c r="P223" s="254">
        <f>O223*H223</f>
        <v>0</v>
      </c>
      <c r="Q223" s="254">
        <v>0</v>
      </c>
      <c r="R223" s="254">
        <f>Q223*H223</f>
        <v>0</v>
      </c>
      <c r="S223" s="254">
        <v>0</v>
      </c>
      <c r="T223" s="255">
        <f>S223*H223</f>
        <v>0</v>
      </c>
      <c r="U223" s="39"/>
      <c r="V223" s="39"/>
      <c r="W223" s="39"/>
      <c r="X223" s="39"/>
      <c r="Y223" s="39"/>
      <c r="Z223" s="39"/>
      <c r="AA223" s="39"/>
      <c r="AB223" s="39"/>
      <c r="AC223" s="39"/>
      <c r="AD223" s="39"/>
      <c r="AE223" s="39"/>
      <c r="AR223" s="256" t="s">
        <v>259</v>
      </c>
      <c r="AT223" s="256" t="s">
        <v>255</v>
      </c>
      <c r="AU223" s="256" t="s">
        <v>14</v>
      </c>
      <c r="AY223" s="18" t="s">
        <v>253</v>
      </c>
      <c r="BE223" s="257">
        <f>IF(N223="základní",J223,0)</f>
        <v>0</v>
      </c>
      <c r="BF223" s="257">
        <f>IF(N223="snížená",J223,0)</f>
        <v>0</v>
      </c>
      <c r="BG223" s="257">
        <f>IF(N223="zákl. přenesená",J223,0)</f>
        <v>0</v>
      </c>
      <c r="BH223" s="257">
        <f>IF(N223="sníž. přenesená",J223,0)</f>
        <v>0</v>
      </c>
      <c r="BI223" s="257">
        <f>IF(N223="nulová",J223,0)</f>
        <v>0</v>
      </c>
      <c r="BJ223" s="18" t="s">
        <v>90</v>
      </c>
      <c r="BK223" s="257">
        <f>ROUND(I223*H223,2)</f>
        <v>0</v>
      </c>
      <c r="BL223" s="18" t="s">
        <v>259</v>
      </c>
      <c r="BM223" s="256" t="s">
        <v>2550</v>
      </c>
    </row>
    <row r="224" s="2" customFormat="1">
      <c r="A224" s="39"/>
      <c r="B224" s="40"/>
      <c r="C224" s="41"/>
      <c r="D224" s="258" t="s">
        <v>261</v>
      </c>
      <c r="E224" s="41"/>
      <c r="F224" s="259" t="s">
        <v>2551</v>
      </c>
      <c r="G224" s="41"/>
      <c r="H224" s="41"/>
      <c r="I224" s="156"/>
      <c r="J224" s="41"/>
      <c r="K224" s="41"/>
      <c r="L224" s="45"/>
      <c r="M224" s="260"/>
      <c r="N224" s="261"/>
      <c r="O224" s="92"/>
      <c r="P224" s="92"/>
      <c r="Q224" s="92"/>
      <c r="R224" s="92"/>
      <c r="S224" s="92"/>
      <c r="T224" s="93"/>
      <c r="U224" s="39"/>
      <c r="V224" s="39"/>
      <c r="W224" s="39"/>
      <c r="X224" s="39"/>
      <c r="Y224" s="39"/>
      <c r="Z224" s="39"/>
      <c r="AA224" s="39"/>
      <c r="AB224" s="39"/>
      <c r="AC224" s="39"/>
      <c r="AD224" s="39"/>
      <c r="AE224" s="39"/>
      <c r="AT224" s="18" t="s">
        <v>261</v>
      </c>
      <c r="AU224" s="18" t="s">
        <v>14</v>
      </c>
    </row>
    <row r="225" s="13" customFormat="1">
      <c r="A225" s="13"/>
      <c r="B225" s="262"/>
      <c r="C225" s="263"/>
      <c r="D225" s="258" t="s">
        <v>266</v>
      </c>
      <c r="E225" s="264" t="s">
        <v>1</v>
      </c>
      <c r="F225" s="265" t="s">
        <v>2547</v>
      </c>
      <c r="G225" s="263"/>
      <c r="H225" s="266">
        <v>45</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266</v>
      </c>
      <c r="AU225" s="272" t="s">
        <v>14</v>
      </c>
      <c r="AV225" s="13" t="s">
        <v>14</v>
      </c>
      <c r="AW225" s="13" t="s">
        <v>36</v>
      </c>
      <c r="AX225" s="13" t="s">
        <v>82</v>
      </c>
      <c r="AY225" s="272" t="s">
        <v>253</v>
      </c>
    </row>
    <row r="226" s="14" customFormat="1">
      <c r="A226" s="14"/>
      <c r="B226" s="273"/>
      <c r="C226" s="274"/>
      <c r="D226" s="258" t="s">
        <v>266</v>
      </c>
      <c r="E226" s="275" t="s">
        <v>1</v>
      </c>
      <c r="F226" s="276" t="s">
        <v>269</v>
      </c>
      <c r="G226" s="274"/>
      <c r="H226" s="277">
        <v>45</v>
      </c>
      <c r="I226" s="278"/>
      <c r="J226" s="274"/>
      <c r="K226" s="274"/>
      <c r="L226" s="279"/>
      <c r="M226" s="280"/>
      <c r="N226" s="281"/>
      <c r="O226" s="281"/>
      <c r="P226" s="281"/>
      <c r="Q226" s="281"/>
      <c r="R226" s="281"/>
      <c r="S226" s="281"/>
      <c r="T226" s="282"/>
      <c r="U226" s="14"/>
      <c r="V226" s="14"/>
      <c r="W226" s="14"/>
      <c r="X226" s="14"/>
      <c r="Y226" s="14"/>
      <c r="Z226" s="14"/>
      <c r="AA226" s="14"/>
      <c r="AB226" s="14"/>
      <c r="AC226" s="14"/>
      <c r="AD226" s="14"/>
      <c r="AE226" s="14"/>
      <c r="AT226" s="283" t="s">
        <v>266</v>
      </c>
      <c r="AU226" s="283" t="s">
        <v>14</v>
      </c>
      <c r="AV226" s="14" t="s">
        <v>259</v>
      </c>
      <c r="AW226" s="14" t="s">
        <v>36</v>
      </c>
      <c r="AX226" s="14" t="s">
        <v>90</v>
      </c>
      <c r="AY226" s="283" t="s">
        <v>253</v>
      </c>
    </row>
    <row r="227" s="2" customFormat="1" ht="24" customHeight="1">
      <c r="A227" s="39"/>
      <c r="B227" s="40"/>
      <c r="C227" s="245" t="s">
        <v>461</v>
      </c>
      <c r="D227" s="245" t="s">
        <v>255</v>
      </c>
      <c r="E227" s="246" t="s">
        <v>2552</v>
      </c>
      <c r="F227" s="247" t="s">
        <v>2553</v>
      </c>
      <c r="G227" s="248" t="s">
        <v>152</v>
      </c>
      <c r="H227" s="249">
        <v>405</v>
      </c>
      <c r="I227" s="250"/>
      <c r="J227" s="251">
        <f>ROUND(I227*H227,2)</f>
        <v>0</v>
      </c>
      <c r="K227" s="247" t="s">
        <v>258</v>
      </c>
      <c r="L227" s="45"/>
      <c r="M227" s="252" t="s">
        <v>1</v>
      </c>
      <c r="N227" s="253" t="s">
        <v>47</v>
      </c>
      <c r="O227" s="92"/>
      <c r="P227" s="254">
        <f>O227*H227</f>
        <v>0</v>
      </c>
      <c r="Q227" s="254">
        <v>0</v>
      </c>
      <c r="R227" s="254">
        <f>Q227*H227</f>
        <v>0</v>
      </c>
      <c r="S227" s="254">
        <v>0</v>
      </c>
      <c r="T227" s="255">
        <f>S227*H227</f>
        <v>0</v>
      </c>
      <c r="U227" s="39"/>
      <c r="V227" s="39"/>
      <c r="W227" s="39"/>
      <c r="X227" s="39"/>
      <c r="Y227" s="39"/>
      <c r="Z227" s="39"/>
      <c r="AA227" s="39"/>
      <c r="AB227" s="39"/>
      <c r="AC227" s="39"/>
      <c r="AD227" s="39"/>
      <c r="AE227" s="39"/>
      <c r="AR227" s="256" t="s">
        <v>259</v>
      </c>
      <c r="AT227" s="256" t="s">
        <v>255</v>
      </c>
      <c r="AU227" s="256" t="s">
        <v>14</v>
      </c>
      <c r="AY227" s="18" t="s">
        <v>253</v>
      </c>
      <c r="BE227" s="257">
        <f>IF(N227="základní",J227,0)</f>
        <v>0</v>
      </c>
      <c r="BF227" s="257">
        <f>IF(N227="snížená",J227,0)</f>
        <v>0</v>
      </c>
      <c r="BG227" s="257">
        <f>IF(N227="zákl. přenesená",J227,0)</f>
        <v>0</v>
      </c>
      <c r="BH227" s="257">
        <f>IF(N227="sníž. přenesená",J227,0)</f>
        <v>0</v>
      </c>
      <c r="BI227" s="257">
        <f>IF(N227="nulová",J227,0)</f>
        <v>0</v>
      </c>
      <c r="BJ227" s="18" t="s">
        <v>90</v>
      </c>
      <c r="BK227" s="257">
        <f>ROUND(I227*H227,2)</f>
        <v>0</v>
      </c>
      <c r="BL227" s="18" t="s">
        <v>259</v>
      </c>
      <c r="BM227" s="256" t="s">
        <v>2554</v>
      </c>
    </row>
    <row r="228" s="2" customFormat="1">
      <c r="A228" s="39"/>
      <c r="B228" s="40"/>
      <c r="C228" s="41"/>
      <c r="D228" s="258" t="s">
        <v>261</v>
      </c>
      <c r="E228" s="41"/>
      <c r="F228" s="259" t="s">
        <v>2551</v>
      </c>
      <c r="G228" s="41"/>
      <c r="H228" s="41"/>
      <c r="I228" s="156"/>
      <c r="J228" s="41"/>
      <c r="K228" s="41"/>
      <c r="L228" s="45"/>
      <c r="M228" s="260"/>
      <c r="N228" s="261"/>
      <c r="O228" s="92"/>
      <c r="P228" s="92"/>
      <c r="Q228" s="92"/>
      <c r="R228" s="92"/>
      <c r="S228" s="92"/>
      <c r="T228" s="93"/>
      <c r="U228" s="39"/>
      <c r="V228" s="39"/>
      <c r="W228" s="39"/>
      <c r="X228" s="39"/>
      <c r="Y228" s="39"/>
      <c r="Z228" s="39"/>
      <c r="AA228" s="39"/>
      <c r="AB228" s="39"/>
      <c r="AC228" s="39"/>
      <c r="AD228" s="39"/>
      <c r="AE228" s="39"/>
      <c r="AT228" s="18" t="s">
        <v>261</v>
      </c>
      <c r="AU228" s="18" t="s">
        <v>14</v>
      </c>
    </row>
    <row r="229" s="13" customFormat="1">
      <c r="A229" s="13"/>
      <c r="B229" s="262"/>
      <c r="C229" s="263"/>
      <c r="D229" s="258" t="s">
        <v>266</v>
      </c>
      <c r="E229" s="264" t="s">
        <v>1</v>
      </c>
      <c r="F229" s="265" t="s">
        <v>2555</v>
      </c>
      <c r="G229" s="263"/>
      <c r="H229" s="266">
        <v>405</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266</v>
      </c>
      <c r="AU229" s="272" t="s">
        <v>14</v>
      </c>
      <c r="AV229" s="13" t="s">
        <v>14</v>
      </c>
      <c r="AW229" s="13" t="s">
        <v>36</v>
      </c>
      <c r="AX229" s="13" t="s">
        <v>82</v>
      </c>
      <c r="AY229" s="272" t="s">
        <v>253</v>
      </c>
    </row>
    <row r="230" s="14" customFormat="1">
      <c r="A230" s="14"/>
      <c r="B230" s="273"/>
      <c r="C230" s="274"/>
      <c r="D230" s="258" t="s">
        <v>266</v>
      </c>
      <c r="E230" s="275" t="s">
        <v>1</v>
      </c>
      <c r="F230" s="276" t="s">
        <v>269</v>
      </c>
      <c r="G230" s="274"/>
      <c r="H230" s="277">
        <v>405</v>
      </c>
      <c r="I230" s="278"/>
      <c r="J230" s="274"/>
      <c r="K230" s="274"/>
      <c r="L230" s="279"/>
      <c r="M230" s="280"/>
      <c r="N230" s="281"/>
      <c r="O230" s="281"/>
      <c r="P230" s="281"/>
      <c r="Q230" s="281"/>
      <c r="R230" s="281"/>
      <c r="S230" s="281"/>
      <c r="T230" s="282"/>
      <c r="U230" s="14"/>
      <c r="V230" s="14"/>
      <c r="W230" s="14"/>
      <c r="X230" s="14"/>
      <c r="Y230" s="14"/>
      <c r="Z230" s="14"/>
      <c r="AA230" s="14"/>
      <c r="AB230" s="14"/>
      <c r="AC230" s="14"/>
      <c r="AD230" s="14"/>
      <c r="AE230" s="14"/>
      <c r="AT230" s="283" t="s">
        <v>266</v>
      </c>
      <c r="AU230" s="283" t="s">
        <v>14</v>
      </c>
      <c r="AV230" s="14" t="s">
        <v>259</v>
      </c>
      <c r="AW230" s="14" t="s">
        <v>36</v>
      </c>
      <c r="AX230" s="14" t="s">
        <v>90</v>
      </c>
      <c r="AY230" s="283" t="s">
        <v>253</v>
      </c>
    </row>
    <row r="231" s="12" customFormat="1" ht="22.8" customHeight="1">
      <c r="A231" s="12"/>
      <c r="B231" s="229"/>
      <c r="C231" s="230"/>
      <c r="D231" s="231" t="s">
        <v>81</v>
      </c>
      <c r="E231" s="243" t="s">
        <v>14</v>
      </c>
      <c r="F231" s="243" t="s">
        <v>439</v>
      </c>
      <c r="G231" s="230"/>
      <c r="H231" s="230"/>
      <c r="I231" s="233"/>
      <c r="J231" s="244">
        <f>BK231</f>
        <v>0</v>
      </c>
      <c r="K231" s="230"/>
      <c r="L231" s="235"/>
      <c r="M231" s="236"/>
      <c r="N231" s="237"/>
      <c r="O231" s="237"/>
      <c r="P231" s="238">
        <f>SUM(P232:P235)</f>
        <v>0</v>
      </c>
      <c r="Q231" s="237"/>
      <c r="R231" s="238">
        <f>SUM(R232:R235)</f>
        <v>0.032899999999999999</v>
      </c>
      <c r="S231" s="237"/>
      <c r="T231" s="239">
        <f>SUM(T232:T235)</f>
        <v>0</v>
      </c>
      <c r="U231" s="12"/>
      <c r="V231" s="12"/>
      <c r="W231" s="12"/>
      <c r="X231" s="12"/>
      <c r="Y231" s="12"/>
      <c r="Z231" s="12"/>
      <c r="AA231" s="12"/>
      <c r="AB231" s="12"/>
      <c r="AC231" s="12"/>
      <c r="AD231" s="12"/>
      <c r="AE231" s="12"/>
      <c r="AR231" s="240" t="s">
        <v>90</v>
      </c>
      <c r="AT231" s="241" t="s">
        <v>81</v>
      </c>
      <c r="AU231" s="241" t="s">
        <v>90</v>
      </c>
      <c r="AY231" s="240" t="s">
        <v>253</v>
      </c>
      <c r="BK231" s="242">
        <f>SUM(BK232:BK235)</f>
        <v>0</v>
      </c>
    </row>
    <row r="232" s="2" customFormat="1" ht="36" customHeight="1">
      <c r="A232" s="39"/>
      <c r="B232" s="40"/>
      <c r="C232" s="245" t="s">
        <v>467</v>
      </c>
      <c r="D232" s="245" t="s">
        <v>255</v>
      </c>
      <c r="E232" s="246" t="s">
        <v>2556</v>
      </c>
      <c r="F232" s="247" t="s">
        <v>2557</v>
      </c>
      <c r="G232" s="248" t="s">
        <v>140</v>
      </c>
      <c r="H232" s="249">
        <v>100</v>
      </c>
      <c r="I232" s="250"/>
      <c r="J232" s="251">
        <f>ROUND(I232*H232,2)</f>
        <v>0</v>
      </c>
      <c r="K232" s="247" t="s">
        <v>258</v>
      </c>
      <c r="L232" s="45"/>
      <c r="M232" s="252" t="s">
        <v>1</v>
      </c>
      <c r="N232" s="253" t="s">
        <v>47</v>
      </c>
      <c r="O232" s="92"/>
      <c r="P232" s="254">
        <f>O232*H232</f>
        <v>0</v>
      </c>
      <c r="Q232" s="254">
        <v>9.8999999999999994E-05</v>
      </c>
      <c r="R232" s="254">
        <f>Q232*H232</f>
        <v>0.0098999999999999991</v>
      </c>
      <c r="S232" s="254">
        <v>0</v>
      </c>
      <c r="T232" s="255">
        <f>S232*H232</f>
        <v>0</v>
      </c>
      <c r="U232" s="39"/>
      <c r="V232" s="39"/>
      <c r="W232" s="39"/>
      <c r="X232" s="39"/>
      <c r="Y232" s="39"/>
      <c r="Z232" s="39"/>
      <c r="AA232" s="39"/>
      <c r="AB232" s="39"/>
      <c r="AC232" s="39"/>
      <c r="AD232" s="39"/>
      <c r="AE232" s="39"/>
      <c r="AR232" s="256" t="s">
        <v>259</v>
      </c>
      <c r="AT232" s="256" t="s">
        <v>255</v>
      </c>
      <c r="AU232" s="256" t="s">
        <v>14</v>
      </c>
      <c r="AY232" s="18" t="s">
        <v>253</v>
      </c>
      <c r="BE232" s="257">
        <f>IF(N232="základní",J232,0)</f>
        <v>0</v>
      </c>
      <c r="BF232" s="257">
        <f>IF(N232="snížená",J232,0)</f>
        <v>0</v>
      </c>
      <c r="BG232" s="257">
        <f>IF(N232="zákl. přenesená",J232,0)</f>
        <v>0</v>
      </c>
      <c r="BH232" s="257">
        <f>IF(N232="sníž. přenesená",J232,0)</f>
        <v>0</v>
      </c>
      <c r="BI232" s="257">
        <f>IF(N232="nulová",J232,0)</f>
        <v>0</v>
      </c>
      <c r="BJ232" s="18" t="s">
        <v>90</v>
      </c>
      <c r="BK232" s="257">
        <f>ROUND(I232*H232,2)</f>
        <v>0</v>
      </c>
      <c r="BL232" s="18" t="s">
        <v>259</v>
      </c>
      <c r="BM232" s="256" t="s">
        <v>2558</v>
      </c>
    </row>
    <row r="233" s="2" customFormat="1">
      <c r="A233" s="39"/>
      <c r="B233" s="40"/>
      <c r="C233" s="41"/>
      <c r="D233" s="258" t="s">
        <v>261</v>
      </c>
      <c r="E233" s="41"/>
      <c r="F233" s="259" t="s">
        <v>2559</v>
      </c>
      <c r="G233" s="41"/>
      <c r="H233" s="41"/>
      <c r="I233" s="156"/>
      <c r="J233" s="41"/>
      <c r="K233" s="41"/>
      <c r="L233" s="45"/>
      <c r="M233" s="260"/>
      <c r="N233" s="261"/>
      <c r="O233" s="92"/>
      <c r="P233" s="92"/>
      <c r="Q233" s="92"/>
      <c r="R233" s="92"/>
      <c r="S233" s="92"/>
      <c r="T233" s="93"/>
      <c r="U233" s="39"/>
      <c r="V233" s="39"/>
      <c r="W233" s="39"/>
      <c r="X233" s="39"/>
      <c r="Y233" s="39"/>
      <c r="Z233" s="39"/>
      <c r="AA233" s="39"/>
      <c r="AB233" s="39"/>
      <c r="AC233" s="39"/>
      <c r="AD233" s="39"/>
      <c r="AE233" s="39"/>
      <c r="AT233" s="18" t="s">
        <v>261</v>
      </c>
      <c r="AU233" s="18" t="s">
        <v>14</v>
      </c>
    </row>
    <row r="234" s="2" customFormat="1" ht="16.5" customHeight="1">
      <c r="A234" s="39"/>
      <c r="B234" s="40"/>
      <c r="C234" s="284" t="s">
        <v>475</v>
      </c>
      <c r="D234" s="284" t="s">
        <v>452</v>
      </c>
      <c r="E234" s="285" t="s">
        <v>2560</v>
      </c>
      <c r="F234" s="286" t="s">
        <v>2561</v>
      </c>
      <c r="G234" s="287" t="s">
        <v>140</v>
      </c>
      <c r="H234" s="288">
        <v>115</v>
      </c>
      <c r="I234" s="289"/>
      <c r="J234" s="290">
        <f>ROUND(I234*H234,2)</f>
        <v>0</v>
      </c>
      <c r="K234" s="286" t="s">
        <v>1</v>
      </c>
      <c r="L234" s="291"/>
      <c r="M234" s="292" t="s">
        <v>1</v>
      </c>
      <c r="N234" s="293" t="s">
        <v>47</v>
      </c>
      <c r="O234" s="92"/>
      <c r="P234" s="254">
        <f>O234*H234</f>
        <v>0</v>
      </c>
      <c r="Q234" s="254">
        <v>0.00020000000000000001</v>
      </c>
      <c r="R234" s="254">
        <f>Q234*H234</f>
        <v>0.023</v>
      </c>
      <c r="S234" s="254">
        <v>0</v>
      </c>
      <c r="T234" s="255">
        <f>S234*H234</f>
        <v>0</v>
      </c>
      <c r="U234" s="39"/>
      <c r="V234" s="39"/>
      <c r="W234" s="39"/>
      <c r="X234" s="39"/>
      <c r="Y234" s="39"/>
      <c r="Z234" s="39"/>
      <c r="AA234" s="39"/>
      <c r="AB234" s="39"/>
      <c r="AC234" s="39"/>
      <c r="AD234" s="39"/>
      <c r="AE234" s="39"/>
      <c r="AR234" s="256" t="s">
        <v>293</v>
      </c>
      <c r="AT234" s="256" t="s">
        <v>452</v>
      </c>
      <c r="AU234" s="256" t="s">
        <v>14</v>
      </c>
      <c r="AY234" s="18" t="s">
        <v>253</v>
      </c>
      <c r="BE234" s="257">
        <f>IF(N234="základní",J234,0)</f>
        <v>0</v>
      </c>
      <c r="BF234" s="257">
        <f>IF(N234="snížená",J234,0)</f>
        <v>0</v>
      </c>
      <c r="BG234" s="257">
        <f>IF(N234="zákl. přenesená",J234,0)</f>
        <v>0</v>
      </c>
      <c r="BH234" s="257">
        <f>IF(N234="sníž. přenesená",J234,0)</f>
        <v>0</v>
      </c>
      <c r="BI234" s="257">
        <f>IF(N234="nulová",J234,0)</f>
        <v>0</v>
      </c>
      <c r="BJ234" s="18" t="s">
        <v>90</v>
      </c>
      <c r="BK234" s="257">
        <f>ROUND(I234*H234,2)</f>
        <v>0</v>
      </c>
      <c r="BL234" s="18" t="s">
        <v>259</v>
      </c>
      <c r="BM234" s="256" t="s">
        <v>2562</v>
      </c>
    </row>
    <row r="235" s="13" customFormat="1">
      <c r="A235" s="13"/>
      <c r="B235" s="262"/>
      <c r="C235" s="263"/>
      <c r="D235" s="258" t="s">
        <v>266</v>
      </c>
      <c r="E235" s="263"/>
      <c r="F235" s="265" t="s">
        <v>2563</v>
      </c>
      <c r="G235" s="263"/>
      <c r="H235" s="266">
        <v>115</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266</v>
      </c>
      <c r="AU235" s="272" t="s">
        <v>14</v>
      </c>
      <c r="AV235" s="13" t="s">
        <v>14</v>
      </c>
      <c r="AW235" s="13" t="s">
        <v>4</v>
      </c>
      <c r="AX235" s="13" t="s">
        <v>90</v>
      </c>
      <c r="AY235" s="272" t="s">
        <v>253</v>
      </c>
    </row>
    <row r="236" s="12" customFormat="1" ht="22.8" customHeight="1">
      <c r="A236" s="12"/>
      <c r="B236" s="229"/>
      <c r="C236" s="230"/>
      <c r="D236" s="231" t="s">
        <v>81</v>
      </c>
      <c r="E236" s="243" t="s">
        <v>299</v>
      </c>
      <c r="F236" s="243" t="s">
        <v>706</v>
      </c>
      <c r="G236" s="230"/>
      <c r="H236" s="230"/>
      <c r="I236" s="233"/>
      <c r="J236" s="244">
        <f>BK236</f>
        <v>0</v>
      </c>
      <c r="K236" s="230"/>
      <c r="L236" s="235"/>
      <c r="M236" s="236"/>
      <c r="N236" s="237"/>
      <c r="O236" s="237"/>
      <c r="P236" s="238">
        <f>SUM(P237:P242)</f>
        <v>0</v>
      </c>
      <c r="Q236" s="237"/>
      <c r="R236" s="238">
        <f>SUM(R237:R242)</f>
        <v>2.657</v>
      </c>
      <c r="S236" s="237"/>
      <c r="T236" s="239">
        <f>SUM(T237:T242)</f>
        <v>0</v>
      </c>
      <c r="U236" s="12"/>
      <c r="V236" s="12"/>
      <c r="W236" s="12"/>
      <c r="X236" s="12"/>
      <c r="Y236" s="12"/>
      <c r="Z236" s="12"/>
      <c r="AA236" s="12"/>
      <c r="AB236" s="12"/>
      <c r="AC236" s="12"/>
      <c r="AD236" s="12"/>
      <c r="AE236" s="12"/>
      <c r="AR236" s="240" t="s">
        <v>90</v>
      </c>
      <c r="AT236" s="241" t="s">
        <v>81</v>
      </c>
      <c r="AU236" s="241" t="s">
        <v>90</v>
      </c>
      <c r="AY236" s="240" t="s">
        <v>253</v>
      </c>
      <c r="BK236" s="242">
        <f>SUM(BK237:BK242)</f>
        <v>0</v>
      </c>
    </row>
    <row r="237" s="2" customFormat="1" ht="24" customHeight="1">
      <c r="A237" s="39"/>
      <c r="B237" s="40"/>
      <c r="C237" s="245" t="s">
        <v>480</v>
      </c>
      <c r="D237" s="245" t="s">
        <v>255</v>
      </c>
      <c r="E237" s="246" t="s">
        <v>2564</v>
      </c>
      <c r="F237" s="247" t="s">
        <v>2565</v>
      </c>
      <c r="G237" s="248" t="s">
        <v>178</v>
      </c>
      <c r="H237" s="249">
        <v>10</v>
      </c>
      <c r="I237" s="250"/>
      <c r="J237" s="251">
        <f>ROUND(I237*H237,2)</f>
        <v>0</v>
      </c>
      <c r="K237" s="247" t="s">
        <v>1</v>
      </c>
      <c r="L237" s="45"/>
      <c r="M237" s="252" t="s">
        <v>1</v>
      </c>
      <c r="N237" s="253" t="s">
        <v>47</v>
      </c>
      <c r="O237" s="92"/>
      <c r="P237" s="254">
        <f>O237*H237</f>
        <v>0</v>
      </c>
      <c r="Q237" s="254">
        <v>0.0117</v>
      </c>
      <c r="R237" s="254">
        <f>Q237*H237</f>
        <v>0.11700000000000001</v>
      </c>
      <c r="S237" s="254">
        <v>0</v>
      </c>
      <c r="T237" s="255">
        <f>S237*H237</f>
        <v>0</v>
      </c>
      <c r="U237" s="39"/>
      <c r="V237" s="39"/>
      <c r="W237" s="39"/>
      <c r="X237" s="39"/>
      <c r="Y237" s="39"/>
      <c r="Z237" s="39"/>
      <c r="AA237" s="39"/>
      <c r="AB237" s="39"/>
      <c r="AC237" s="39"/>
      <c r="AD237" s="39"/>
      <c r="AE237" s="39"/>
      <c r="AR237" s="256" t="s">
        <v>259</v>
      </c>
      <c r="AT237" s="256" t="s">
        <v>255</v>
      </c>
      <c r="AU237" s="256" t="s">
        <v>14</v>
      </c>
      <c r="AY237" s="18" t="s">
        <v>253</v>
      </c>
      <c r="BE237" s="257">
        <f>IF(N237="základní",J237,0)</f>
        <v>0</v>
      </c>
      <c r="BF237" s="257">
        <f>IF(N237="snížená",J237,0)</f>
        <v>0</v>
      </c>
      <c r="BG237" s="257">
        <f>IF(N237="zákl. přenesená",J237,0)</f>
        <v>0</v>
      </c>
      <c r="BH237" s="257">
        <f>IF(N237="sníž. přenesená",J237,0)</f>
        <v>0</v>
      </c>
      <c r="BI237" s="257">
        <f>IF(N237="nulová",J237,0)</f>
        <v>0</v>
      </c>
      <c r="BJ237" s="18" t="s">
        <v>90</v>
      </c>
      <c r="BK237" s="257">
        <f>ROUND(I237*H237,2)</f>
        <v>0</v>
      </c>
      <c r="BL237" s="18" t="s">
        <v>259</v>
      </c>
      <c r="BM237" s="256" t="s">
        <v>2566</v>
      </c>
    </row>
    <row r="238" s="2" customFormat="1">
      <c r="A238" s="39"/>
      <c r="B238" s="40"/>
      <c r="C238" s="41"/>
      <c r="D238" s="258" t="s">
        <v>261</v>
      </c>
      <c r="E238" s="41"/>
      <c r="F238" s="259" t="s">
        <v>2567</v>
      </c>
      <c r="G238" s="41"/>
      <c r="H238" s="41"/>
      <c r="I238" s="156"/>
      <c r="J238" s="41"/>
      <c r="K238" s="41"/>
      <c r="L238" s="45"/>
      <c r="M238" s="260"/>
      <c r="N238" s="261"/>
      <c r="O238" s="92"/>
      <c r="P238" s="92"/>
      <c r="Q238" s="92"/>
      <c r="R238" s="92"/>
      <c r="S238" s="92"/>
      <c r="T238" s="93"/>
      <c r="U238" s="39"/>
      <c r="V238" s="39"/>
      <c r="W238" s="39"/>
      <c r="X238" s="39"/>
      <c r="Y238" s="39"/>
      <c r="Z238" s="39"/>
      <c r="AA238" s="39"/>
      <c r="AB238" s="39"/>
      <c r="AC238" s="39"/>
      <c r="AD238" s="39"/>
      <c r="AE238" s="39"/>
      <c r="AT238" s="18" t="s">
        <v>261</v>
      </c>
      <c r="AU238" s="18" t="s">
        <v>14</v>
      </c>
    </row>
    <row r="239" s="2" customFormat="1" ht="24" customHeight="1">
      <c r="A239" s="39"/>
      <c r="B239" s="40"/>
      <c r="C239" s="284" t="s">
        <v>487</v>
      </c>
      <c r="D239" s="284" t="s">
        <v>452</v>
      </c>
      <c r="E239" s="285" t="s">
        <v>2568</v>
      </c>
      <c r="F239" s="286" t="s">
        <v>2569</v>
      </c>
      <c r="G239" s="287" t="s">
        <v>178</v>
      </c>
      <c r="H239" s="288">
        <v>3</v>
      </c>
      <c r="I239" s="289"/>
      <c r="J239" s="290">
        <f>ROUND(I239*H239,2)</f>
        <v>0</v>
      </c>
      <c r="K239" s="286" t="s">
        <v>1</v>
      </c>
      <c r="L239" s="291"/>
      <c r="M239" s="292" t="s">
        <v>1</v>
      </c>
      <c r="N239" s="293" t="s">
        <v>47</v>
      </c>
      <c r="O239" s="92"/>
      <c r="P239" s="254">
        <f>O239*H239</f>
        <v>0</v>
      </c>
      <c r="Q239" s="254">
        <v>0.254</v>
      </c>
      <c r="R239" s="254">
        <f>Q239*H239</f>
        <v>0.76200000000000001</v>
      </c>
      <c r="S239" s="254">
        <v>0</v>
      </c>
      <c r="T239" s="255">
        <f>S239*H239</f>
        <v>0</v>
      </c>
      <c r="U239" s="39"/>
      <c r="V239" s="39"/>
      <c r="W239" s="39"/>
      <c r="X239" s="39"/>
      <c r="Y239" s="39"/>
      <c r="Z239" s="39"/>
      <c r="AA239" s="39"/>
      <c r="AB239" s="39"/>
      <c r="AC239" s="39"/>
      <c r="AD239" s="39"/>
      <c r="AE239" s="39"/>
      <c r="AR239" s="256" t="s">
        <v>293</v>
      </c>
      <c r="AT239" s="256" t="s">
        <v>452</v>
      </c>
      <c r="AU239" s="256" t="s">
        <v>14</v>
      </c>
      <c r="AY239" s="18" t="s">
        <v>253</v>
      </c>
      <c r="BE239" s="257">
        <f>IF(N239="základní",J239,0)</f>
        <v>0</v>
      </c>
      <c r="BF239" s="257">
        <f>IF(N239="snížená",J239,0)</f>
        <v>0</v>
      </c>
      <c r="BG239" s="257">
        <f>IF(N239="zákl. přenesená",J239,0)</f>
        <v>0</v>
      </c>
      <c r="BH239" s="257">
        <f>IF(N239="sníž. přenesená",J239,0)</f>
        <v>0</v>
      </c>
      <c r="BI239" s="257">
        <f>IF(N239="nulová",J239,0)</f>
        <v>0</v>
      </c>
      <c r="BJ239" s="18" t="s">
        <v>90</v>
      </c>
      <c r="BK239" s="257">
        <f>ROUND(I239*H239,2)</f>
        <v>0</v>
      </c>
      <c r="BL239" s="18" t="s">
        <v>259</v>
      </c>
      <c r="BM239" s="256" t="s">
        <v>2570</v>
      </c>
    </row>
    <row r="240" s="2" customFormat="1" ht="48" customHeight="1">
      <c r="A240" s="39"/>
      <c r="B240" s="40"/>
      <c r="C240" s="284" t="s">
        <v>179</v>
      </c>
      <c r="D240" s="284" t="s">
        <v>452</v>
      </c>
      <c r="E240" s="285" t="s">
        <v>2571</v>
      </c>
      <c r="F240" s="286" t="s">
        <v>2572</v>
      </c>
      <c r="G240" s="287" t="s">
        <v>178</v>
      </c>
      <c r="H240" s="288">
        <v>6</v>
      </c>
      <c r="I240" s="289"/>
      <c r="J240" s="290">
        <f>ROUND(I240*H240,2)</f>
        <v>0</v>
      </c>
      <c r="K240" s="286" t="s">
        <v>1</v>
      </c>
      <c r="L240" s="291"/>
      <c r="M240" s="292" t="s">
        <v>1</v>
      </c>
      <c r="N240" s="293" t="s">
        <v>47</v>
      </c>
      <c r="O240" s="92"/>
      <c r="P240" s="254">
        <f>O240*H240</f>
        <v>0</v>
      </c>
      <c r="Q240" s="254">
        <v>0.254</v>
      </c>
      <c r="R240" s="254">
        <f>Q240*H240</f>
        <v>1.524</v>
      </c>
      <c r="S240" s="254">
        <v>0</v>
      </c>
      <c r="T240" s="255">
        <f>S240*H240</f>
        <v>0</v>
      </c>
      <c r="U240" s="39"/>
      <c r="V240" s="39"/>
      <c r="W240" s="39"/>
      <c r="X240" s="39"/>
      <c r="Y240" s="39"/>
      <c r="Z240" s="39"/>
      <c r="AA240" s="39"/>
      <c r="AB240" s="39"/>
      <c r="AC240" s="39"/>
      <c r="AD240" s="39"/>
      <c r="AE240" s="39"/>
      <c r="AR240" s="256" t="s">
        <v>293</v>
      </c>
      <c r="AT240" s="256" t="s">
        <v>452</v>
      </c>
      <c r="AU240" s="256" t="s">
        <v>14</v>
      </c>
      <c r="AY240" s="18" t="s">
        <v>253</v>
      </c>
      <c r="BE240" s="257">
        <f>IF(N240="základní",J240,0)</f>
        <v>0</v>
      </c>
      <c r="BF240" s="257">
        <f>IF(N240="snížená",J240,0)</f>
        <v>0</v>
      </c>
      <c r="BG240" s="257">
        <f>IF(N240="zákl. přenesená",J240,0)</f>
        <v>0</v>
      </c>
      <c r="BH240" s="257">
        <f>IF(N240="sníž. přenesená",J240,0)</f>
        <v>0</v>
      </c>
      <c r="BI240" s="257">
        <f>IF(N240="nulová",J240,0)</f>
        <v>0</v>
      </c>
      <c r="BJ240" s="18" t="s">
        <v>90</v>
      </c>
      <c r="BK240" s="257">
        <f>ROUND(I240*H240,2)</f>
        <v>0</v>
      </c>
      <c r="BL240" s="18" t="s">
        <v>259</v>
      </c>
      <c r="BM240" s="256" t="s">
        <v>2573</v>
      </c>
    </row>
    <row r="241" s="2" customFormat="1" ht="36" customHeight="1">
      <c r="A241" s="39"/>
      <c r="B241" s="40"/>
      <c r="C241" s="284" t="s">
        <v>499</v>
      </c>
      <c r="D241" s="284" t="s">
        <v>452</v>
      </c>
      <c r="E241" s="285" t="s">
        <v>2574</v>
      </c>
      <c r="F241" s="286" t="s">
        <v>2575</v>
      </c>
      <c r="G241" s="287" t="s">
        <v>178</v>
      </c>
      <c r="H241" s="288">
        <v>1</v>
      </c>
      <c r="I241" s="289"/>
      <c r="J241" s="290">
        <f>ROUND(I241*H241,2)</f>
        <v>0</v>
      </c>
      <c r="K241" s="286" t="s">
        <v>1</v>
      </c>
      <c r="L241" s="291"/>
      <c r="M241" s="292" t="s">
        <v>1</v>
      </c>
      <c r="N241" s="293" t="s">
        <v>47</v>
      </c>
      <c r="O241" s="92"/>
      <c r="P241" s="254">
        <f>O241*H241</f>
        <v>0</v>
      </c>
      <c r="Q241" s="254">
        <v>0.254</v>
      </c>
      <c r="R241" s="254">
        <f>Q241*H241</f>
        <v>0.254</v>
      </c>
      <c r="S241" s="254">
        <v>0</v>
      </c>
      <c r="T241" s="255">
        <f>S241*H241</f>
        <v>0</v>
      </c>
      <c r="U241" s="39"/>
      <c r="V241" s="39"/>
      <c r="W241" s="39"/>
      <c r="X241" s="39"/>
      <c r="Y241" s="39"/>
      <c r="Z241" s="39"/>
      <c r="AA241" s="39"/>
      <c r="AB241" s="39"/>
      <c r="AC241" s="39"/>
      <c r="AD241" s="39"/>
      <c r="AE241" s="39"/>
      <c r="AR241" s="256" t="s">
        <v>293</v>
      </c>
      <c r="AT241" s="256" t="s">
        <v>452</v>
      </c>
      <c r="AU241" s="256" t="s">
        <v>14</v>
      </c>
      <c r="AY241" s="18" t="s">
        <v>253</v>
      </c>
      <c r="BE241" s="257">
        <f>IF(N241="základní",J241,0)</f>
        <v>0</v>
      </c>
      <c r="BF241" s="257">
        <f>IF(N241="snížená",J241,0)</f>
        <v>0</v>
      </c>
      <c r="BG241" s="257">
        <f>IF(N241="zákl. přenesená",J241,0)</f>
        <v>0</v>
      </c>
      <c r="BH241" s="257">
        <f>IF(N241="sníž. přenesená",J241,0)</f>
        <v>0</v>
      </c>
      <c r="BI241" s="257">
        <f>IF(N241="nulová",J241,0)</f>
        <v>0</v>
      </c>
      <c r="BJ241" s="18" t="s">
        <v>90</v>
      </c>
      <c r="BK241" s="257">
        <f>ROUND(I241*H241,2)</f>
        <v>0</v>
      </c>
      <c r="BL241" s="18" t="s">
        <v>259</v>
      </c>
      <c r="BM241" s="256" t="s">
        <v>2576</v>
      </c>
    </row>
    <row r="242" s="2" customFormat="1" ht="16.5" customHeight="1">
      <c r="A242" s="39"/>
      <c r="B242" s="40"/>
      <c r="C242" s="245" t="s">
        <v>503</v>
      </c>
      <c r="D242" s="245" t="s">
        <v>255</v>
      </c>
      <c r="E242" s="246" t="s">
        <v>2577</v>
      </c>
      <c r="F242" s="247" t="s">
        <v>2578</v>
      </c>
      <c r="G242" s="248" t="s">
        <v>178</v>
      </c>
      <c r="H242" s="249">
        <v>10</v>
      </c>
      <c r="I242" s="250"/>
      <c r="J242" s="251">
        <f>ROUND(I242*H242,2)</f>
        <v>0</v>
      </c>
      <c r="K242" s="247" t="s">
        <v>1</v>
      </c>
      <c r="L242" s="45"/>
      <c r="M242" s="252" t="s">
        <v>1</v>
      </c>
      <c r="N242" s="253" t="s">
        <v>47</v>
      </c>
      <c r="O242" s="92"/>
      <c r="P242" s="254">
        <f>O242*H242</f>
        <v>0</v>
      </c>
      <c r="Q242" s="254">
        <v>0</v>
      </c>
      <c r="R242" s="254">
        <f>Q242*H242</f>
        <v>0</v>
      </c>
      <c r="S242" s="254">
        <v>0</v>
      </c>
      <c r="T242" s="255">
        <f>S242*H242</f>
        <v>0</v>
      </c>
      <c r="U242" s="39"/>
      <c r="V242" s="39"/>
      <c r="W242" s="39"/>
      <c r="X242" s="39"/>
      <c r="Y242" s="39"/>
      <c r="Z242" s="39"/>
      <c r="AA242" s="39"/>
      <c r="AB242" s="39"/>
      <c r="AC242" s="39"/>
      <c r="AD242" s="39"/>
      <c r="AE242" s="39"/>
      <c r="AR242" s="256" t="s">
        <v>259</v>
      </c>
      <c r="AT242" s="256" t="s">
        <v>255</v>
      </c>
      <c r="AU242" s="256" t="s">
        <v>14</v>
      </c>
      <c r="AY242" s="18" t="s">
        <v>253</v>
      </c>
      <c r="BE242" s="257">
        <f>IF(N242="základní",J242,0)</f>
        <v>0</v>
      </c>
      <c r="BF242" s="257">
        <f>IF(N242="snížená",J242,0)</f>
        <v>0</v>
      </c>
      <c r="BG242" s="257">
        <f>IF(N242="zákl. přenesená",J242,0)</f>
        <v>0</v>
      </c>
      <c r="BH242" s="257">
        <f>IF(N242="sníž. přenesená",J242,0)</f>
        <v>0</v>
      </c>
      <c r="BI242" s="257">
        <f>IF(N242="nulová",J242,0)</f>
        <v>0</v>
      </c>
      <c r="BJ242" s="18" t="s">
        <v>90</v>
      </c>
      <c r="BK242" s="257">
        <f>ROUND(I242*H242,2)</f>
        <v>0</v>
      </c>
      <c r="BL242" s="18" t="s">
        <v>259</v>
      </c>
      <c r="BM242" s="256" t="s">
        <v>2579</v>
      </c>
    </row>
    <row r="243" s="12" customFormat="1" ht="22.8" customHeight="1">
      <c r="A243" s="12"/>
      <c r="B243" s="229"/>
      <c r="C243" s="230"/>
      <c r="D243" s="231" t="s">
        <v>81</v>
      </c>
      <c r="E243" s="243" t="s">
        <v>1086</v>
      </c>
      <c r="F243" s="243" t="s">
        <v>1087</v>
      </c>
      <c r="G243" s="230"/>
      <c r="H243" s="230"/>
      <c r="I243" s="233"/>
      <c r="J243" s="244">
        <f>BK243</f>
        <v>0</v>
      </c>
      <c r="K243" s="230"/>
      <c r="L243" s="235"/>
      <c r="M243" s="236"/>
      <c r="N243" s="237"/>
      <c r="O243" s="237"/>
      <c r="P243" s="238">
        <f>P244</f>
        <v>0</v>
      </c>
      <c r="Q243" s="237"/>
      <c r="R243" s="238">
        <f>R244</f>
        <v>0</v>
      </c>
      <c r="S243" s="237"/>
      <c r="T243" s="239">
        <f>T244</f>
        <v>0</v>
      </c>
      <c r="U243" s="12"/>
      <c r="V243" s="12"/>
      <c r="W243" s="12"/>
      <c r="X243" s="12"/>
      <c r="Y243" s="12"/>
      <c r="Z243" s="12"/>
      <c r="AA243" s="12"/>
      <c r="AB243" s="12"/>
      <c r="AC243" s="12"/>
      <c r="AD243" s="12"/>
      <c r="AE243" s="12"/>
      <c r="AR243" s="240" t="s">
        <v>90</v>
      </c>
      <c r="AT243" s="241" t="s">
        <v>81</v>
      </c>
      <c r="AU243" s="241" t="s">
        <v>90</v>
      </c>
      <c r="AY243" s="240" t="s">
        <v>253</v>
      </c>
      <c r="BK243" s="242">
        <f>BK244</f>
        <v>0</v>
      </c>
    </row>
    <row r="244" s="2" customFormat="1" ht="24" customHeight="1">
      <c r="A244" s="39"/>
      <c r="B244" s="40"/>
      <c r="C244" s="245" t="s">
        <v>508</v>
      </c>
      <c r="D244" s="245" t="s">
        <v>255</v>
      </c>
      <c r="E244" s="246" t="s">
        <v>2580</v>
      </c>
      <c r="F244" s="247" t="s">
        <v>2581</v>
      </c>
      <c r="G244" s="248" t="s">
        <v>185</v>
      </c>
      <c r="H244" s="249">
        <v>28.864000000000001</v>
      </c>
      <c r="I244" s="250"/>
      <c r="J244" s="251">
        <f>ROUND(I244*H244,2)</f>
        <v>0</v>
      </c>
      <c r="K244" s="247" t="s">
        <v>258</v>
      </c>
      <c r="L244" s="45"/>
      <c r="M244" s="309" t="s">
        <v>1</v>
      </c>
      <c r="N244" s="310" t="s">
        <v>47</v>
      </c>
      <c r="O244" s="306"/>
      <c r="P244" s="307">
        <f>O244*H244</f>
        <v>0</v>
      </c>
      <c r="Q244" s="307">
        <v>0</v>
      </c>
      <c r="R244" s="307">
        <f>Q244*H244</f>
        <v>0</v>
      </c>
      <c r="S244" s="307">
        <v>0</v>
      </c>
      <c r="T244" s="308">
        <f>S244*H244</f>
        <v>0</v>
      </c>
      <c r="U244" s="39"/>
      <c r="V244" s="39"/>
      <c r="W244" s="39"/>
      <c r="X244" s="39"/>
      <c r="Y244" s="39"/>
      <c r="Z244" s="39"/>
      <c r="AA244" s="39"/>
      <c r="AB244" s="39"/>
      <c r="AC244" s="39"/>
      <c r="AD244" s="39"/>
      <c r="AE244" s="39"/>
      <c r="AR244" s="256" t="s">
        <v>259</v>
      </c>
      <c r="AT244" s="256" t="s">
        <v>255</v>
      </c>
      <c r="AU244" s="256" t="s">
        <v>14</v>
      </c>
      <c r="AY244" s="18" t="s">
        <v>253</v>
      </c>
      <c r="BE244" s="257">
        <f>IF(N244="základní",J244,0)</f>
        <v>0</v>
      </c>
      <c r="BF244" s="257">
        <f>IF(N244="snížená",J244,0)</f>
        <v>0</v>
      </c>
      <c r="BG244" s="257">
        <f>IF(N244="zákl. přenesená",J244,0)</f>
        <v>0</v>
      </c>
      <c r="BH244" s="257">
        <f>IF(N244="sníž. přenesená",J244,0)</f>
        <v>0</v>
      </c>
      <c r="BI244" s="257">
        <f>IF(N244="nulová",J244,0)</f>
        <v>0</v>
      </c>
      <c r="BJ244" s="18" t="s">
        <v>90</v>
      </c>
      <c r="BK244" s="257">
        <f>ROUND(I244*H244,2)</f>
        <v>0</v>
      </c>
      <c r="BL244" s="18" t="s">
        <v>259</v>
      </c>
      <c r="BM244" s="256" t="s">
        <v>2582</v>
      </c>
    </row>
    <row r="245" s="2" customFormat="1" ht="6.96" customHeight="1">
      <c r="A245" s="39"/>
      <c r="B245" s="67"/>
      <c r="C245" s="68"/>
      <c r="D245" s="68"/>
      <c r="E245" s="68"/>
      <c r="F245" s="68"/>
      <c r="G245" s="68"/>
      <c r="H245" s="68"/>
      <c r="I245" s="194"/>
      <c r="J245" s="68"/>
      <c r="K245" s="68"/>
      <c r="L245" s="45"/>
      <c r="M245" s="39"/>
      <c r="O245" s="39"/>
      <c r="P245" s="39"/>
      <c r="Q245" s="39"/>
      <c r="R245" s="39"/>
      <c r="S245" s="39"/>
      <c r="T245" s="39"/>
      <c r="U245" s="39"/>
      <c r="V245" s="39"/>
      <c r="W245" s="39"/>
      <c r="X245" s="39"/>
      <c r="Y245" s="39"/>
      <c r="Z245" s="39"/>
      <c r="AA245" s="39"/>
      <c r="AB245" s="39"/>
      <c r="AC245" s="39"/>
      <c r="AD245" s="39"/>
      <c r="AE245" s="39"/>
    </row>
  </sheetData>
  <sheetProtection sheet="1" autoFilter="0" formatColumns="0" formatRows="0" objects="1" scenarios="1" spinCount="100000" saltValue="mQ6Qr/GRSKhfYdq2B6Oe9g9FbYsR6ECWiCHLxi+syH4Ug1xNXhVOl7g/346NL4sH51TkUySAGO75IukpwgoSmw==" hashValue="QpyzgAbkf68tQAIlYpvnvM9G3GuLH94846gSIdRcyfFa89RA04kEwh1v38k0toXLX60SemTfhCj60cHjo7jAvA==" algorithmName="SHA-512" password="CC35"/>
  <autoFilter ref="C120:K244"/>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134</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2583</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ROUND(J120,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ROUND((SUM(BE120:BE127)),  2)</f>
        <v>0</v>
      </c>
      <c r="G33" s="39"/>
      <c r="H33" s="39"/>
      <c r="I33" s="173">
        <v>0.20999999999999999</v>
      </c>
      <c r="J33" s="172">
        <f>ROUND(((SUM(BE120:BE127))*I33),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ROUND((SUM(BF120:BF127)),  2)</f>
        <v>0</v>
      </c>
      <c r="G34" s="39"/>
      <c r="H34" s="39"/>
      <c r="I34" s="173">
        <v>0.14999999999999999</v>
      </c>
      <c r="J34" s="172">
        <f>ROUND(((SUM(BF120:BF127))*I34),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ROUND((SUM(BG120:BG127)),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ROUND((SUM(BH120:BH127)),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ROUND((SUM(BI120:BI127)),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VRN - Vedlejší rozpočtové náklady</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J120</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2583</v>
      </c>
      <c r="E97" s="207"/>
      <c r="F97" s="207"/>
      <c r="G97" s="207"/>
      <c r="H97" s="207"/>
      <c r="I97" s="208"/>
      <c r="J97" s="209">
        <f>J121</f>
        <v>0</v>
      </c>
      <c r="K97" s="205"/>
      <c r="L97" s="210"/>
      <c r="S97" s="9"/>
      <c r="T97" s="9"/>
      <c r="U97" s="9"/>
      <c r="V97" s="9"/>
      <c r="W97" s="9"/>
      <c r="X97" s="9"/>
      <c r="Y97" s="9"/>
      <c r="Z97" s="9"/>
      <c r="AA97" s="9"/>
      <c r="AB97" s="9"/>
      <c r="AC97" s="9"/>
      <c r="AD97" s="9"/>
      <c r="AE97" s="9"/>
    </row>
    <row r="98" s="10" customFormat="1" ht="19.92" customHeight="1">
      <c r="A98" s="10"/>
      <c r="B98" s="211"/>
      <c r="C98" s="134"/>
      <c r="D98" s="212" t="s">
        <v>2584</v>
      </c>
      <c r="E98" s="213"/>
      <c r="F98" s="213"/>
      <c r="G98" s="213"/>
      <c r="H98" s="213"/>
      <c r="I98" s="214"/>
      <c r="J98" s="215">
        <f>J122</f>
        <v>0</v>
      </c>
      <c r="K98" s="134"/>
      <c r="L98" s="216"/>
      <c r="S98" s="10"/>
      <c r="T98" s="10"/>
      <c r="U98" s="10"/>
      <c r="V98" s="10"/>
      <c r="W98" s="10"/>
      <c r="X98" s="10"/>
      <c r="Y98" s="10"/>
      <c r="Z98" s="10"/>
      <c r="AA98" s="10"/>
      <c r="AB98" s="10"/>
      <c r="AC98" s="10"/>
      <c r="AD98" s="10"/>
      <c r="AE98" s="10"/>
    </row>
    <row r="99" s="10" customFormat="1" ht="19.92" customHeight="1">
      <c r="A99" s="10"/>
      <c r="B99" s="211"/>
      <c r="C99" s="134"/>
      <c r="D99" s="212" t="s">
        <v>2585</v>
      </c>
      <c r="E99" s="213"/>
      <c r="F99" s="213"/>
      <c r="G99" s="213"/>
      <c r="H99" s="213"/>
      <c r="I99" s="214"/>
      <c r="J99" s="215">
        <f>J124</f>
        <v>0</v>
      </c>
      <c r="K99" s="134"/>
      <c r="L99" s="216"/>
      <c r="S99" s="10"/>
      <c r="T99" s="10"/>
      <c r="U99" s="10"/>
      <c r="V99" s="10"/>
      <c r="W99" s="10"/>
      <c r="X99" s="10"/>
      <c r="Y99" s="10"/>
      <c r="Z99" s="10"/>
      <c r="AA99" s="10"/>
      <c r="AB99" s="10"/>
      <c r="AC99" s="10"/>
      <c r="AD99" s="10"/>
      <c r="AE99" s="10"/>
    </row>
    <row r="100" s="10" customFormat="1" ht="19.92" customHeight="1">
      <c r="A100" s="10"/>
      <c r="B100" s="211"/>
      <c r="C100" s="134"/>
      <c r="D100" s="212" t="s">
        <v>2586</v>
      </c>
      <c r="E100" s="213"/>
      <c r="F100" s="213"/>
      <c r="G100" s="213"/>
      <c r="H100" s="213"/>
      <c r="I100" s="214"/>
      <c r="J100" s="215">
        <f>J126</f>
        <v>0</v>
      </c>
      <c r="K100" s="134"/>
      <c r="L100" s="216"/>
      <c r="S100" s="10"/>
      <c r="T100" s="10"/>
      <c r="U100" s="10"/>
      <c r="V100" s="10"/>
      <c r="W100" s="10"/>
      <c r="X100" s="10"/>
      <c r="Y100" s="10"/>
      <c r="Z100" s="10"/>
      <c r="AA100" s="10"/>
      <c r="AB100" s="10"/>
      <c r="AC100" s="10"/>
      <c r="AD100" s="10"/>
      <c r="AE100" s="10"/>
    </row>
    <row r="101" s="2" customFormat="1" ht="21.84" customHeight="1">
      <c r="A101" s="39"/>
      <c r="B101" s="40"/>
      <c r="C101" s="41"/>
      <c r="D101" s="41"/>
      <c r="E101" s="41"/>
      <c r="F101" s="41"/>
      <c r="G101" s="41"/>
      <c r="H101" s="41"/>
      <c r="I101" s="156"/>
      <c r="J101" s="41"/>
      <c r="K101" s="41"/>
      <c r="L101" s="64"/>
      <c r="S101" s="39"/>
      <c r="T101" s="39"/>
      <c r="U101" s="39"/>
      <c r="V101" s="39"/>
      <c r="W101" s="39"/>
      <c r="X101" s="39"/>
      <c r="Y101" s="39"/>
      <c r="Z101" s="39"/>
      <c r="AA101" s="39"/>
      <c r="AB101" s="39"/>
      <c r="AC101" s="39"/>
      <c r="AD101" s="39"/>
      <c r="AE101" s="39"/>
    </row>
    <row r="102" s="2" customFormat="1" ht="6.96" customHeight="1">
      <c r="A102" s="39"/>
      <c r="B102" s="67"/>
      <c r="C102" s="68"/>
      <c r="D102" s="68"/>
      <c r="E102" s="68"/>
      <c r="F102" s="68"/>
      <c r="G102" s="68"/>
      <c r="H102" s="68"/>
      <c r="I102" s="194"/>
      <c r="J102" s="68"/>
      <c r="K102" s="68"/>
      <c r="L102" s="64"/>
      <c r="S102" s="39"/>
      <c r="T102" s="39"/>
      <c r="U102" s="39"/>
      <c r="V102" s="39"/>
      <c r="W102" s="39"/>
      <c r="X102" s="39"/>
      <c r="Y102" s="39"/>
      <c r="Z102" s="39"/>
      <c r="AA102" s="39"/>
      <c r="AB102" s="39"/>
      <c r="AC102" s="39"/>
      <c r="AD102" s="39"/>
      <c r="AE102" s="39"/>
    </row>
    <row r="106" s="2" customFormat="1" ht="6.96" customHeight="1">
      <c r="A106" s="39"/>
      <c r="B106" s="69"/>
      <c r="C106" s="70"/>
      <c r="D106" s="70"/>
      <c r="E106" s="70"/>
      <c r="F106" s="70"/>
      <c r="G106" s="70"/>
      <c r="H106" s="70"/>
      <c r="I106" s="197"/>
      <c r="J106" s="70"/>
      <c r="K106" s="70"/>
      <c r="L106" s="64"/>
      <c r="S106" s="39"/>
      <c r="T106" s="39"/>
      <c r="U106" s="39"/>
      <c r="V106" s="39"/>
      <c r="W106" s="39"/>
      <c r="X106" s="39"/>
      <c r="Y106" s="39"/>
      <c r="Z106" s="39"/>
      <c r="AA106" s="39"/>
      <c r="AB106" s="39"/>
      <c r="AC106" s="39"/>
      <c r="AD106" s="39"/>
      <c r="AE106" s="39"/>
    </row>
    <row r="107" s="2" customFormat="1" ht="24.96" customHeight="1">
      <c r="A107" s="39"/>
      <c r="B107" s="40"/>
      <c r="C107" s="24" t="s">
        <v>238</v>
      </c>
      <c r="D107" s="41"/>
      <c r="E107" s="41"/>
      <c r="F107" s="41"/>
      <c r="G107" s="41"/>
      <c r="H107" s="41"/>
      <c r="I107" s="156"/>
      <c r="J107" s="41"/>
      <c r="K107" s="41"/>
      <c r="L107" s="64"/>
      <c r="S107" s="39"/>
      <c r="T107" s="39"/>
      <c r="U107" s="39"/>
      <c r="V107" s="39"/>
      <c r="W107" s="39"/>
      <c r="X107" s="39"/>
      <c r="Y107" s="39"/>
      <c r="Z107" s="39"/>
      <c r="AA107" s="39"/>
      <c r="AB107" s="39"/>
      <c r="AC107" s="39"/>
      <c r="AD107" s="39"/>
      <c r="AE107" s="39"/>
    </row>
    <row r="108" s="2" customFormat="1" ht="6.96" customHeight="1">
      <c r="A108" s="39"/>
      <c r="B108" s="40"/>
      <c r="C108" s="41"/>
      <c r="D108" s="41"/>
      <c r="E108" s="41"/>
      <c r="F108" s="41"/>
      <c r="G108" s="41"/>
      <c r="H108" s="41"/>
      <c r="I108" s="156"/>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16</v>
      </c>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25.5" customHeight="1">
      <c r="A110" s="39"/>
      <c r="B110" s="40"/>
      <c r="C110" s="41"/>
      <c r="D110" s="41"/>
      <c r="E110" s="198" t="str">
        <f>E7</f>
        <v>Rekonstrukce ulice Koněvova, Praha 3, akce č. 999337 - Etapa 1 (Husitská - Černínova)</v>
      </c>
      <c r="F110" s="33"/>
      <c r="G110" s="33"/>
      <c r="H110" s="33"/>
      <c r="I110" s="156"/>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160</v>
      </c>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16.5" customHeight="1">
      <c r="A112" s="39"/>
      <c r="B112" s="40"/>
      <c r="C112" s="41"/>
      <c r="D112" s="41"/>
      <c r="E112" s="77" t="str">
        <f>E9</f>
        <v>VRN - Vedlejší rozpočtové náklady</v>
      </c>
      <c r="F112" s="41"/>
      <c r="G112" s="41"/>
      <c r="H112" s="41"/>
      <c r="I112" s="156"/>
      <c r="J112" s="41"/>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156"/>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20</v>
      </c>
      <c r="D114" s="41"/>
      <c r="E114" s="41"/>
      <c r="F114" s="28" t="str">
        <f>F12</f>
        <v>ulice Koněvova</v>
      </c>
      <c r="G114" s="41"/>
      <c r="H114" s="41"/>
      <c r="I114" s="158" t="s">
        <v>22</v>
      </c>
      <c r="J114" s="80" t="str">
        <f>IF(J12="","",J12)</f>
        <v>8. 12. 2019</v>
      </c>
      <c r="K114" s="41"/>
      <c r="L114" s="64"/>
      <c r="S114" s="39"/>
      <c r="T114" s="39"/>
      <c r="U114" s="39"/>
      <c r="V114" s="39"/>
      <c r="W114" s="39"/>
      <c r="X114" s="39"/>
      <c r="Y114" s="39"/>
      <c r="Z114" s="39"/>
      <c r="AA114" s="39"/>
      <c r="AB114" s="39"/>
      <c r="AC114" s="39"/>
      <c r="AD114" s="39"/>
      <c r="AE114" s="39"/>
    </row>
    <row r="115" s="2" customFormat="1" ht="6.96" customHeight="1">
      <c r="A115" s="39"/>
      <c r="B115" s="40"/>
      <c r="C115" s="41"/>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2" customFormat="1" ht="15.15" customHeight="1">
      <c r="A116" s="39"/>
      <c r="B116" s="40"/>
      <c r="C116" s="33" t="s">
        <v>24</v>
      </c>
      <c r="D116" s="41"/>
      <c r="E116" s="41"/>
      <c r="F116" s="28" t="str">
        <f>E15</f>
        <v>Technická správa komunikací hl. m. Prahy a.s.</v>
      </c>
      <c r="G116" s="41"/>
      <c r="H116" s="41"/>
      <c r="I116" s="158" t="s">
        <v>32</v>
      </c>
      <c r="J116" s="37" t="str">
        <f>E21</f>
        <v>DIPRO, spol s r.o.</v>
      </c>
      <c r="K116" s="41"/>
      <c r="L116" s="64"/>
      <c r="S116" s="39"/>
      <c r="T116" s="39"/>
      <c r="U116" s="39"/>
      <c r="V116" s="39"/>
      <c r="W116" s="39"/>
      <c r="X116" s="39"/>
      <c r="Y116" s="39"/>
      <c r="Z116" s="39"/>
      <c r="AA116" s="39"/>
      <c r="AB116" s="39"/>
      <c r="AC116" s="39"/>
      <c r="AD116" s="39"/>
      <c r="AE116" s="39"/>
    </row>
    <row r="117" s="2" customFormat="1" ht="15.15" customHeight="1">
      <c r="A117" s="39"/>
      <c r="B117" s="40"/>
      <c r="C117" s="33" t="s">
        <v>30</v>
      </c>
      <c r="D117" s="41"/>
      <c r="E117" s="41"/>
      <c r="F117" s="28" t="str">
        <f>IF(E18="","",E18)</f>
        <v>Vyplň údaj</v>
      </c>
      <c r="G117" s="41"/>
      <c r="H117" s="41"/>
      <c r="I117" s="158" t="s">
        <v>37</v>
      </c>
      <c r="J117" s="37" t="str">
        <f>E24</f>
        <v>TMI Building s.r.o.</v>
      </c>
      <c r="K117" s="41"/>
      <c r="L117" s="64"/>
      <c r="S117" s="39"/>
      <c r="T117" s="39"/>
      <c r="U117" s="39"/>
      <c r="V117" s="39"/>
      <c r="W117" s="39"/>
      <c r="X117" s="39"/>
      <c r="Y117" s="39"/>
      <c r="Z117" s="39"/>
      <c r="AA117" s="39"/>
      <c r="AB117" s="39"/>
      <c r="AC117" s="39"/>
      <c r="AD117" s="39"/>
      <c r="AE117" s="39"/>
    </row>
    <row r="118" s="2" customFormat="1" ht="10.32" customHeight="1">
      <c r="A118" s="39"/>
      <c r="B118" s="40"/>
      <c r="C118" s="41"/>
      <c r="D118" s="41"/>
      <c r="E118" s="41"/>
      <c r="F118" s="41"/>
      <c r="G118" s="41"/>
      <c r="H118" s="41"/>
      <c r="I118" s="156"/>
      <c r="J118" s="41"/>
      <c r="K118" s="41"/>
      <c r="L118" s="64"/>
      <c r="S118" s="39"/>
      <c r="T118" s="39"/>
      <c r="U118" s="39"/>
      <c r="V118" s="39"/>
      <c r="W118" s="39"/>
      <c r="X118" s="39"/>
      <c r="Y118" s="39"/>
      <c r="Z118" s="39"/>
      <c r="AA118" s="39"/>
      <c r="AB118" s="39"/>
      <c r="AC118" s="39"/>
      <c r="AD118" s="39"/>
      <c r="AE118" s="39"/>
    </row>
    <row r="119" s="11" customFormat="1" ht="29.28" customHeight="1">
      <c r="A119" s="217"/>
      <c r="B119" s="218"/>
      <c r="C119" s="219" t="s">
        <v>239</v>
      </c>
      <c r="D119" s="220" t="s">
        <v>67</v>
      </c>
      <c r="E119" s="220" t="s">
        <v>63</v>
      </c>
      <c r="F119" s="220" t="s">
        <v>64</v>
      </c>
      <c r="G119" s="220" t="s">
        <v>240</v>
      </c>
      <c r="H119" s="220" t="s">
        <v>241</v>
      </c>
      <c r="I119" s="221" t="s">
        <v>242</v>
      </c>
      <c r="J119" s="220" t="s">
        <v>223</v>
      </c>
      <c r="K119" s="222" t="s">
        <v>243</v>
      </c>
      <c r="L119" s="223"/>
      <c r="M119" s="101" t="s">
        <v>1</v>
      </c>
      <c r="N119" s="102" t="s">
        <v>46</v>
      </c>
      <c r="O119" s="102" t="s">
        <v>244</v>
      </c>
      <c r="P119" s="102" t="s">
        <v>245</v>
      </c>
      <c r="Q119" s="102" t="s">
        <v>246</v>
      </c>
      <c r="R119" s="102" t="s">
        <v>247</v>
      </c>
      <c r="S119" s="102" t="s">
        <v>248</v>
      </c>
      <c r="T119" s="103" t="s">
        <v>249</v>
      </c>
      <c r="U119" s="217"/>
      <c r="V119" s="217"/>
      <c r="W119" s="217"/>
      <c r="X119" s="217"/>
      <c r="Y119" s="217"/>
      <c r="Z119" s="217"/>
      <c r="AA119" s="217"/>
      <c r="AB119" s="217"/>
      <c r="AC119" s="217"/>
      <c r="AD119" s="217"/>
      <c r="AE119" s="217"/>
    </row>
    <row r="120" s="2" customFormat="1" ht="22.8" customHeight="1">
      <c r="A120" s="39"/>
      <c r="B120" s="40"/>
      <c r="C120" s="108" t="s">
        <v>250</v>
      </c>
      <c r="D120" s="41"/>
      <c r="E120" s="41"/>
      <c r="F120" s="41"/>
      <c r="G120" s="41"/>
      <c r="H120" s="41"/>
      <c r="I120" s="156"/>
      <c r="J120" s="224">
        <f>BK120</f>
        <v>0</v>
      </c>
      <c r="K120" s="41"/>
      <c r="L120" s="45"/>
      <c r="M120" s="104"/>
      <c r="N120" s="225"/>
      <c r="O120" s="105"/>
      <c r="P120" s="226">
        <f>P121</f>
        <v>0</v>
      </c>
      <c r="Q120" s="105"/>
      <c r="R120" s="226">
        <f>R121</f>
        <v>0</v>
      </c>
      <c r="S120" s="105"/>
      <c r="T120" s="227">
        <f>T121</f>
        <v>0</v>
      </c>
      <c r="U120" s="39"/>
      <c r="V120" s="39"/>
      <c r="W120" s="39"/>
      <c r="X120" s="39"/>
      <c r="Y120" s="39"/>
      <c r="Z120" s="39"/>
      <c r="AA120" s="39"/>
      <c r="AB120" s="39"/>
      <c r="AC120" s="39"/>
      <c r="AD120" s="39"/>
      <c r="AE120" s="39"/>
      <c r="AT120" s="18" t="s">
        <v>81</v>
      </c>
      <c r="AU120" s="18" t="s">
        <v>225</v>
      </c>
      <c r="BK120" s="228">
        <f>BK121</f>
        <v>0</v>
      </c>
    </row>
    <row r="121" s="12" customFormat="1" ht="25.92" customHeight="1">
      <c r="A121" s="12"/>
      <c r="B121" s="229"/>
      <c r="C121" s="230"/>
      <c r="D121" s="231" t="s">
        <v>81</v>
      </c>
      <c r="E121" s="232" t="s">
        <v>132</v>
      </c>
      <c r="F121" s="232" t="s">
        <v>133</v>
      </c>
      <c r="G121" s="230"/>
      <c r="H121" s="230"/>
      <c r="I121" s="233"/>
      <c r="J121" s="234">
        <f>BK121</f>
        <v>0</v>
      </c>
      <c r="K121" s="230"/>
      <c r="L121" s="235"/>
      <c r="M121" s="236"/>
      <c r="N121" s="237"/>
      <c r="O121" s="237"/>
      <c r="P121" s="238">
        <f>P122+P124+P126</f>
        <v>0</v>
      </c>
      <c r="Q121" s="237"/>
      <c r="R121" s="238">
        <f>R122+R124+R126</f>
        <v>0</v>
      </c>
      <c r="S121" s="237"/>
      <c r="T121" s="239">
        <f>T122+T124+T126</f>
        <v>0</v>
      </c>
      <c r="U121" s="12"/>
      <c r="V121" s="12"/>
      <c r="W121" s="12"/>
      <c r="X121" s="12"/>
      <c r="Y121" s="12"/>
      <c r="Z121" s="12"/>
      <c r="AA121" s="12"/>
      <c r="AB121" s="12"/>
      <c r="AC121" s="12"/>
      <c r="AD121" s="12"/>
      <c r="AE121" s="12"/>
      <c r="AR121" s="240" t="s">
        <v>281</v>
      </c>
      <c r="AT121" s="241" t="s">
        <v>81</v>
      </c>
      <c r="AU121" s="241" t="s">
        <v>82</v>
      </c>
      <c r="AY121" s="240" t="s">
        <v>253</v>
      </c>
      <c r="BK121" s="242">
        <f>BK122+BK124+BK126</f>
        <v>0</v>
      </c>
    </row>
    <row r="122" s="12" customFormat="1" ht="22.8" customHeight="1">
      <c r="A122" s="12"/>
      <c r="B122" s="229"/>
      <c r="C122" s="230"/>
      <c r="D122" s="231" t="s">
        <v>81</v>
      </c>
      <c r="E122" s="243" t="s">
        <v>2587</v>
      </c>
      <c r="F122" s="243" t="s">
        <v>2588</v>
      </c>
      <c r="G122" s="230"/>
      <c r="H122" s="230"/>
      <c r="I122" s="233"/>
      <c r="J122" s="24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281</v>
      </c>
      <c r="AT122" s="241" t="s">
        <v>81</v>
      </c>
      <c r="AU122" s="241" t="s">
        <v>90</v>
      </c>
      <c r="AY122" s="240" t="s">
        <v>253</v>
      </c>
      <c r="BK122" s="242">
        <f>BK123</f>
        <v>0</v>
      </c>
    </row>
    <row r="123" s="2" customFormat="1" ht="16.5" customHeight="1">
      <c r="A123" s="39"/>
      <c r="B123" s="40"/>
      <c r="C123" s="245" t="s">
        <v>90</v>
      </c>
      <c r="D123" s="245" t="s">
        <v>255</v>
      </c>
      <c r="E123" s="246" t="s">
        <v>2589</v>
      </c>
      <c r="F123" s="247" t="s">
        <v>2588</v>
      </c>
      <c r="G123" s="248" t="s">
        <v>1214</v>
      </c>
      <c r="H123" s="249">
        <v>1</v>
      </c>
      <c r="I123" s="250"/>
      <c r="J123" s="251">
        <f>ROUND(I123*H123,2)</f>
        <v>0</v>
      </c>
      <c r="K123" s="247" t="s">
        <v>258</v>
      </c>
      <c r="L123" s="45"/>
      <c r="M123" s="252" t="s">
        <v>1</v>
      </c>
      <c r="N123" s="25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2590</v>
      </c>
      <c r="AT123" s="256" t="s">
        <v>255</v>
      </c>
      <c r="AU123" s="256" t="s">
        <v>14</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2590</v>
      </c>
      <c r="BM123" s="256" t="s">
        <v>2591</v>
      </c>
    </row>
    <row r="124" s="12" customFormat="1" ht="22.8" customHeight="1">
      <c r="A124" s="12"/>
      <c r="B124" s="229"/>
      <c r="C124" s="230"/>
      <c r="D124" s="231" t="s">
        <v>81</v>
      </c>
      <c r="E124" s="243" t="s">
        <v>2592</v>
      </c>
      <c r="F124" s="243" t="s">
        <v>2593</v>
      </c>
      <c r="G124" s="230"/>
      <c r="H124" s="230"/>
      <c r="I124" s="233"/>
      <c r="J124" s="244">
        <f>BK124</f>
        <v>0</v>
      </c>
      <c r="K124" s="230"/>
      <c r="L124" s="235"/>
      <c r="M124" s="236"/>
      <c r="N124" s="237"/>
      <c r="O124" s="237"/>
      <c r="P124" s="238">
        <f>P125</f>
        <v>0</v>
      </c>
      <c r="Q124" s="237"/>
      <c r="R124" s="238">
        <f>R125</f>
        <v>0</v>
      </c>
      <c r="S124" s="237"/>
      <c r="T124" s="239">
        <f>T125</f>
        <v>0</v>
      </c>
      <c r="U124" s="12"/>
      <c r="V124" s="12"/>
      <c r="W124" s="12"/>
      <c r="X124" s="12"/>
      <c r="Y124" s="12"/>
      <c r="Z124" s="12"/>
      <c r="AA124" s="12"/>
      <c r="AB124" s="12"/>
      <c r="AC124" s="12"/>
      <c r="AD124" s="12"/>
      <c r="AE124" s="12"/>
      <c r="AR124" s="240" t="s">
        <v>281</v>
      </c>
      <c r="AT124" s="241" t="s">
        <v>81</v>
      </c>
      <c r="AU124" s="241" t="s">
        <v>90</v>
      </c>
      <c r="AY124" s="240" t="s">
        <v>253</v>
      </c>
      <c r="BK124" s="242">
        <f>BK125</f>
        <v>0</v>
      </c>
    </row>
    <row r="125" s="2" customFormat="1" ht="16.5" customHeight="1">
      <c r="A125" s="39"/>
      <c r="B125" s="40"/>
      <c r="C125" s="245" t="s">
        <v>14</v>
      </c>
      <c r="D125" s="245" t="s">
        <v>255</v>
      </c>
      <c r="E125" s="246" t="s">
        <v>2594</v>
      </c>
      <c r="F125" s="247" t="s">
        <v>2593</v>
      </c>
      <c r="G125" s="248" t="s">
        <v>1214</v>
      </c>
      <c r="H125" s="249">
        <v>1</v>
      </c>
      <c r="I125" s="250"/>
      <c r="J125" s="251">
        <f>ROUND(I125*H125,2)</f>
        <v>0</v>
      </c>
      <c r="K125" s="247" t="s">
        <v>258</v>
      </c>
      <c r="L125" s="45"/>
      <c r="M125" s="252" t="s">
        <v>1</v>
      </c>
      <c r="N125" s="253" t="s">
        <v>47</v>
      </c>
      <c r="O125" s="92"/>
      <c r="P125" s="254">
        <f>O125*H125</f>
        <v>0</v>
      </c>
      <c r="Q125" s="254">
        <v>0</v>
      </c>
      <c r="R125" s="254">
        <f>Q125*H125</f>
        <v>0</v>
      </c>
      <c r="S125" s="254">
        <v>0</v>
      </c>
      <c r="T125" s="255">
        <f>S125*H125</f>
        <v>0</v>
      </c>
      <c r="U125" s="39"/>
      <c r="V125" s="39"/>
      <c r="W125" s="39"/>
      <c r="X125" s="39"/>
      <c r="Y125" s="39"/>
      <c r="Z125" s="39"/>
      <c r="AA125" s="39"/>
      <c r="AB125" s="39"/>
      <c r="AC125" s="39"/>
      <c r="AD125" s="39"/>
      <c r="AE125" s="39"/>
      <c r="AR125" s="256" t="s">
        <v>2590</v>
      </c>
      <c r="AT125" s="256" t="s">
        <v>255</v>
      </c>
      <c r="AU125" s="256" t="s">
        <v>14</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2590</v>
      </c>
      <c r="BM125" s="256" t="s">
        <v>2595</v>
      </c>
    </row>
    <row r="126" s="12" customFormat="1" ht="22.8" customHeight="1">
      <c r="A126" s="12"/>
      <c r="B126" s="229"/>
      <c r="C126" s="230"/>
      <c r="D126" s="231" t="s">
        <v>81</v>
      </c>
      <c r="E126" s="243" t="s">
        <v>2596</v>
      </c>
      <c r="F126" s="243" t="s">
        <v>2597</v>
      </c>
      <c r="G126" s="230"/>
      <c r="H126" s="230"/>
      <c r="I126" s="233"/>
      <c r="J126" s="244">
        <f>BK126</f>
        <v>0</v>
      </c>
      <c r="K126" s="230"/>
      <c r="L126" s="235"/>
      <c r="M126" s="236"/>
      <c r="N126" s="237"/>
      <c r="O126" s="237"/>
      <c r="P126" s="238">
        <f>P127</f>
        <v>0</v>
      </c>
      <c r="Q126" s="237"/>
      <c r="R126" s="238">
        <f>R127</f>
        <v>0</v>
      </c>
      <c r="S126" s="237"/>
      <c r="T126" s="239">
        <f>T127</f>
        <v>0</v>
      </c>
      <c r="U126" s="12"/>
      <c r="V126" s="12"/>
      <c r="W126" s="12"/>
      <c r="X126" s="12"/>
      <c r="Y126" s="12"/>
      <c r="Z126" s="12"/>
      <c r="AA126" s="12"/>
      <c r="AB126" s="12"/>
      <c r="AC126" s="12"/>
      <c r="AD126" s="12"/>
      <c r="AE126" s="12"/>
      <c r="AR126" s="240" t="s">
        <v>281</v>
      </c>
      <c r="AT126" s="241" t="s">
        <v>81</v>
      </c>
      <c r="AU126" s="241" t="s">
        <v>90</v>
      </c>
      <c r="AY126" s="240" t="s">
        <v>253</v>
      </c>
      <c r="BK126" s="242">
        <f>BK127</f>
        <v>0</v>
      </c>
    </row>
    <row r="127" s="2" customFormat="1" ht="16.5" customHeight="1">
      <c r="A127" s="39"/>
      <c r="B127" s="40"/>
      <c r="C127" s="245" t="s">
        <v>270</v>
      </c>
      <c r="D127" s="245" t="s">
        <v>255</v>
      </c>
      <c r="E127" s="246" t="s">
        <v>2598</v>
      </c>
      <c r="F127" s="247" t="s">
        <v>2597</v>
      </c>
      <c r="G127" s="248" t="s">
        <v>1214</v>
      </c>
      <c r="H127" s="249">
        <v>1</v>
      </c>
      <c r="I127" s="250"/>
      <c r="J127" s="251">
        <f>ROUND(I127*H127,2)</f>
        <v>0</v>
      </c>
      <c r="K127" s="247" t="s">
        <v>258</v>
      </c>
      <c r="L127" s="45"/>
      <c r="M127" s="309" t="s">
        <v>1</v>
      </c>
      <c r="N127" s="310" t="s">
        <v>47</v>
      </c>
      <c r="O127" s="306"/>
      <c r="P127" s="307">
        <f>O127*H127</f>
        <v>0</v>
      </c>
      <c r="Q127" s="307">
        <v>0</v>
      </c>
      <c r="R127" s="307">
        <f>Q127*H127</f>
        <v>0</v>
      </c>
      <c r="S127" s="307">
        <v>0</v>
      </c>
      <c r="T127" s="308">
        <f>S127*H127</f>
        <v>0</v>
      </c>
      <c r="U127" s="39"/>
      <c r="V127" s="39"/>
      <c r="W127" s="39"/>
      <c r="X127" s="39"/>
      <c r="Y127" s="39"/>
      <c r="Z127" s="39"/>
      <c r="AA127" s="39"/>
      <c r="AB127" s="39"/>
      <c r="AC127" s="39"/>
      <c r="AD127" s="39"/>
      <c r="AE127" s="39"/>
      <c r="AR127" s="256" t="s">
        <v>2590</v>
      </c>
      <c r="AT127" s="256" t="s">
        <v>255</v>
      </c>
      <c r="AU127" s="256" t="s">
        <v>14</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2590</v>
      </c>
      <c r="BM127" s="256" t="s">
        <v>2599</v>
      </c>
    </row>
    <row r="128" s="2" customFormat="1" ht="6.96" customHeight="1">
      <c r="A128" s="39"/>
      <c r="B128" s="67"/>
      <c r="C128" s="68"/>
      <c r="D128" s="68"/>
      <c r="E128" s="68"/>
      <c r="F128" s="68"/>
      <c r="G128" s="68"/>
      <c r="H128" s="68"/>
      <c r="I128" s="194"/>
      <c r="J128" s="68"/>
      <c r="K128" s="68"/>
      <c r="L128" s="45"/>
      <c r="M128" s="39"/>
      <c r="O128" s="39"/>
      <c r="P128" s="39"/>
      <c r="Q128" s="39"/>
      <c r="R128" s="39"/>
      <c r="S128" s="39"/>
      <c r="T128" s="39"/>
      <c r="U128" s="39"/>
      <c r="V128" s="39"/>
      <c r="W128" s="39"/>
      <c r="X128" s="39"/>
      <c r="Y128" s="39"/>
      <c r="Z128" s="39"/>
      <c r="AA128" s="39"/>
      <c r="AB128" s="39"/>
      <c r="AC128" s="39"/>
      <c r="AD128" s="39"/>
      <c r="AE128" s="39"/>
    </row>
  </sheetData>
  <sheetProtection sheet="1" autoFilter="0" formatColumns="0" formatRows="0" objects="1" scenarios="1" spinCount="100000" saltValue="FXfyiHJXVCLmlNC41j/TOD5ZStE1hQ9BHC1AtNhRR5IgIEaVSoGa+rzQxAylr7wSFUHyOBZJBlXvLdeOuo1iBA==" hashValue="BV6dePhE4rl5/W84RNAvzNSj8PtbZursBzEi3CkCfCNJz3k00qh/fWjuJWzeqJgve9U5wyM/nx7p9+jHEHr63w==" algorithmName="SHA-512" password="CC35"/>
  <autoFilter ref="C119:K127"/>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137</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2600</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ROUND((SUM(BE118:BE134)),  2)</f>
        <v>0</v>
      </c>
      <c r="G33" s="39"/>
      <c r="H33" s="39"/>
      <c r="I33" s="173">
        <v>0.20999999999999999</v>
      </c>
      <c r="J33" s="172">
        <f>ROUND(((SUM(BE118:BE134))*I33),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ROUND((SUM(BF118:BF134)),  2)</f>
        <v>0</v>
      </c>
      <c r="G34" s="39"/>
      <c r="H34" s="39"/>
      <c r="I34" s="173">
        <v>0.14999999999999999</v>
      </c>
      <c r="J34" s="172">
        <f>ROUND(((SUM(BF118:BF134))*I34),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ROUND((SUM(BG118:BG134)),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ROUND((SUM(BH118:BH134)),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ROUND((SUM(BI118:BI134)),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ON - Ostatní náklady</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J118</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2601</v>
      </c>
      <c r="E97" s="207"/>
      <c r="F97" s="207"/>
      <c r="G97" s="207"/>
      <c r="H97" s="207"/>
      <c r="I97" s="208"/>
      <c r="J97" s="209">
        <f>J119</f>
        <v>0</v>
      </c>
      <c r="K97" s="205"/>
      <c r="L97" s="210"/>
      <c r="S97" s="9"/>
      <c r="T97" s="9"/>
      <c r="U97" s="9"/>
      <c r="V97" s="9"/>
      <c r="W97" s="9"/>
      <c r="X97" s="9"/>
      <c r="Y97" s="9"/>
      <c r="Z97" s="9"/>
      <c r="AA97" s="9"/>
      <c r="AB97" s="9"/>
      <c r="AC97" s="9"/>
      <c r="AD97" s="9"/>
      <c r="AE97" s="9"/>
    </row>
    <row r="98" s="9" customFormat="1" ht="24.96" customHeight="1">
      <c r="A98" s="9"/>
      <c r="B98" s="204"/>
      <c r="C98" s="205"/>
      <c r="D98" s="206" t="s">
        <v>2602</v>
      </c>
      <c r="E98" s="207"/>
      <c r="F98" s="207"/>
      <c r="G98" s="207"/>
      <c r="H98" s="207"/>
      <c r="I98" s="208"/>
      <c r="J98" s="209">
        <f>J130</f>
        <v>0</v>
      </c>
      <c r="K98" s="205"/>
      <c r="L98" s="210"/>
      <c r="S98" s="9"/>
      <c r="T98" s="9"/>
      <c r="U98" s="9"/>
      <c r="V98" s="9"/>
      <c r="W98" s="9"/>
      <c r="X98" s="9"/>
      <c r="Y98" s="9"/>
      <c r="Z98" s="9"/>
      <c r="AA98" s="9"/>
      <c r="AB98" s="9"/>
      <c r="AC98" s="9"/>
      <c r="AD98" s="9"/>
      <c r="AE98" s="9"/>
    </row>
    <row r="99" s="2" customFormat="1" ht="21.84" customHeight="1">
      <c r="A99" s="39"/>
      <c r="B99" s="40"/>
      <c r="C99" s="41"/>
      <c r="D99" s="41"/>
      <c r="E99" s="41"/>
      <c r="F99" s="41"/>
      <c r="G99" s="41"/>
      <c r="H99" s="41"/>
      <c r="I99" s="156"/>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194"/>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197"/>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238</v>
      </c>
      <c r="D105" s="41"/>
      <c r="E105" s="41"/>
      <c r="F105" s="41"/>
      <c r="G105" s="41"/>
      <c r="H105" s="41"/>
      <c r="I105" s="156"/>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156"/>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156"/>
      <c r="J107" s="41"/>
      <c r="K107" s="41"/>
      <c r="L107" s="64"/>
      <c r="S107" s="39"/>
      <c r="T107" s="39"/>
      <c r="U107" s="39"/>
      <c r="V107" s="39"/>
      <c r="W107" s="39"/>
      <c r="X107" s="39"/>
      <c r="Y107" s="39"/>
      <c r="Z107" s="39"/>
      <c r="AA107" s="39"/>
      <c r="AB107" s="39"/>
      <c r="AC107" s="39"/>
      <c r="AD107" s="39"/>
      <c r="AE107" s="39"/>
    </row>
    <row r="108" s="2" customFormat="1" ht="25.5" customHeight="1">
      <c r="A108" s="39"/>
      <c r="B108" s="40"/>
      <c r="C108" s="41"/>
      <c r="D108" s="41"/>
      <c r="E108" s="198" t="str">
        <f>E7</f>
        <v>Rekonstrukce ulice Koněvova, Praha 3, akce č. 999337 - Etapa 1 (Husitská - Černínova)</v>
      </c>
      <c r="F108" s="33"/>
      <c r="G108" s="33"/>
      <c r="H108" s="33"/>
      <c r="I108" s="156"/>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160</v>
      </c>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ON - Ostatní náklady</v>
      </c>
      <c r="F110" s="41"/>
      <c r="G110" s="41"/>
      <c r="H110" s="41"/>
      <c r="I110" s="156"/>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ulice Koněvova</v>
      </c>
      <c r="G112" s="41"/>
      <c r="H112" s="41"/>
      <c r="I112" s="158" t="s">
        <v>22</v>
      </c>
      <c r="J112" s="80" t="str">
        <f>IF(J12="","",J12)</f>
        <v>8. 12. 2019</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156"/>
      <c r="J113" s="41"/>
      <c r="K113" s="41"/>
      <c r="L113" s="64"/>
      <c r="S113" s="39"/>
      <c r="T113" s="39"/>
      <c r="U113" s="39"/>
      <c r="V113" s="39"/>
      <c r="W113" s="39"/>
      <c r="X113" s="39"/>
      <c r="Y113" s="39"/>
      <c r="Z113" s="39"/>
      <c r="AA113" s="39"/>
      <c r="AB113" s="39"/>
      <c r="AC113" s="39"/>
      <c r="AD113" s="39"/>
      <c r="AE113" s="39"/>
    </row>
    <row r="114" s="2" customFormat="1" ht="15.15" customHeight="1">
      <c r="A114" s="39"/>
      <c r="B114" s="40"/>
      <c r="C114" s="33" t="s">
        <v>24</v>
      </c>
      <c r="D114" s="41"/>
      <c r="E114" s="41"/>
      <c r="F114" s="28" t="str">
        <f>E15</f>
        <v>Technická správa komunikací hl. m. Prahy a.s.</v>
      </c>
      <c r="G114" s="41"/>
      <c r="H114" s="41"/>
      <c r="I114" s="158" t="s">
        <v>32</v>
      </c>
      <c r="J114" s="37" t="str">
        <f>E21</f>
        <v>DIPRO, spol s 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30</v>
      </c>
      <c r="D115" s="41"/>
      <c r="E115" s="41"/>
      <c r="F115" s="28" t="str">
        <f>IF(E18="","",E18)</f>
        <v>Vyplň údaj</v>
      </c>
      <c r="G115" s="41"/>
      <c r="H115" s="41"/>
      <c r="I115" s="158" t="s">
        <v>37</v>
      </c>
      <c r="J115" s="37" t="str">
        <f>E24</f>
        <v>TMI Building s.r.o.</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11" customFormat="1" ht="29.28" customHeight="1">
      <c r="A117" s="217"/>
      <c r="B117" s="218"/>
      <c r="C117" s="219" t="s">
        <v>239</v>
      </c>
      <c r="D117" s="220" t="s">
        <v>67</v>
      </c>
      <c r="E117" s="220" t="s">
        <v>63</v>
      </c>
      <c r="F117" s="220" t="s">
        <v>64</v>
      </c>
      <c r="G117" s="220" t="s">
        <v>240</v>
      </c>
      <c r="H117" s="220" t="s">
        <v>241</v>
      </c>
      <c r="I117" s="221" t="s">
        <v>242</v>
      </c>
      <c r="J117" s="220" t="s">
        <v>223</v>
      </c>
      <c r="K117" s="222" t="s">
        <v>243</v>
      </c>
      <c r="L117" s="223"/>
      <c r="M117" s="101" t="s">
        <v>1</v>
      </c>
      <c r="N117" s="102" t="s">
        <v>46</v>
      </c>
      <c r="O117" s="102" t="s">
        <v>244</v>
      </c>
      <c r="P117" s="102" t="s">
        <v>245</v>
      </c>
      <c r="Q117" s="102" t="s">
        <v>246</v>
      </c>
      <c r="R117" s="102" t="s">
        <v>247</v>
      </c>
      <c r="S117" s="102" t="s">
        <v>248</v>
      </c>
      <c r="T117" s="103" t="s">
        <v>249</v>
      </c>
      <c r="U117" s="217"/>
      <c r="V117" s="217"/>
      <c r="W117" s="217"/>
      <c r="X117" s="217"/>
      <c r="Y117" s="217"/>
      <c r="Z117" s="217"/>
      <c r="AA117" s="217"/>
      <c r="AB117" s="217"/>
      <c r="AC117" s="217"/>
      <c r="AD117" s="217"/>
      <c r="AE117" s="217"/>
    </row>
    <row r="118" s="2" customFormat="1" ht="22.8" customHeight="1">
      <c r="A118" s="39"/>
      <c r="B118" s="40"/>
      <c r="C118" s="108" t="s">
        <v>250</v>
      </c>
      <c r="D118" s="41"/>
      <c r="E118" s="41"/>
      <c r="F118" s="41"/>
      <c r="G118" s="41"/>
      <c r="H118" s="41"/>
      <c r="I118" s="156"/>
      <c r="J118" s="224">
        <f>BK118</f>
        <v>0</v>
      </c>
      <c r="K118" s="41"/>
      <c r="L118" s="45"/>
      <c r="M118" s="104"/>
      <c r="N118" s="225"/>
      <c r="O118" s="105"/>
      <c r="P118" s="226">
        <f>P119+P130</f>
        <v>0</v>
      </c>
      <c r="Q118" s="105"/>
      <c r="R118" s="226">
        <f>R119+R130</f>
        <v>0</v>
      </c>
      <c r="S118" s="105"/>
      <c r="T118" s="227">
        <f>T119+T130</f>
        <v>0</v>
      </c>
      <c r="U118" s="39"/>
      <c r="V118" s="39"/>
      <c r="W118" s="39"/>
      <c r="X118" s="39"/>
      <c r="Y118" s="39"/>
      <c r="Z118" s="39"/>
      <c r="AA118" s="39"/>
      <c r="AB118" s="39"/>
      <c r="AC118" s="39"/>
      <c r="AD118" s="39"/>
      <c r="AE118" s="39"/>
      <c r="AT118" s="18" t="s">
        <v>81</v>
      </c>
      <c r="AU118" s="18" t="s">
        <v>225</v>
      </c>
      <c r="BK118" s="228">
        <f>BK119+BK130</f>
        <v>0</v>
      </c>
    </row>
    <row r="119" s="12" customFormat="1" ht="25.92" customHeight="1">
      <c r="A119" s="12"/>
      <c r="B119" s="229"/>
      <c r="C119" s="230"/>
      <c r="D119" s="231" t="s">
        <v>81</v>
      </c>
      <c r="E119" s="232" t="s">
        <v>2603</v>
      </c>
      <c r="F119" s="232" t="s">
        <v>2604</v>
      </c>
      <c r="G119" s="230"/>
      <c r="H119" s="230"/>
      <c r="I119" s="233"/>
      <c r="J119" s="234">
        <f>BK119</f>
        <v>0</v>
      </c>
      <c r="K119" s="230"/>
      <c r="L119" s="235"/>
      <c r="M119" s="236"/>
      <c r="N119" s="237"/>
      <c r="O119" s="237"/>
      <c r="P119" s="238">
        <f>SUM(P120:P129)</f>
        <v>0</v>
      </c>
      <c r="Q119" s="237"/>
      <c r="R119" s="238">
        <f>SUM(R120:R129)</f>
        <v>0</v>
      </c>
      <c r="S119" s="237"/>
      <c r="T119" s="239">
        <f>SUM(T120:T129)</f>
        <v>0</v>
      </c>
      <c r="U119" s="12"/>
      <c r="V119" s="12"/>
      <c r="W119" s="12"/>
      <c r="X119" s="12"/>
      <c r="Y119" s="12"/>
      <c r="Z119" s="12"/>
      <c r="AA119" s="12"/>
      <c r="AB119" s="12"/>
      <c r="AC119" s="12"/>
      <c r="AD119" s="12"/>
      <c r="AE119" s="12"/>
      <c r="AR119" s="240" t="s">
        <v>281</v>
      </c>
      <c r="AT119" s="241" t="s">
        <v>81</v>
      </c>
      <c r="AU119" s="241" t="s">
        <v>82</v>
      </c>
      <c r="AY119" s="240" t="s">
        <v>253</v>
      </c>
      <c r="BK119" s="242">
        <f>SUM(BK120:BK129)</f>
        <v>0</v>
      </c>
    </row>
    <row r="120" s="2" customFormat="1" ht="16.5" customHeight="1">
      <c r="A120" s="39"/>
      <c r="B120" s="40"/>
      <c r="C120" s="245" t="s">
        <v>90</v>
      </c>
      <c r="D120" s="245" t="s">
        <v>255</v>
      </c>
      <c r="E120" s="246" t="s">
        <v>2605</v>
      </c>
      <c r="F120" s="247" t="s">
        <v>2606</v>
      </c>
      <c r="G120" s="248" t="s">
        <v>1214</v>
      </c>
      <c r="H120" s="249">
        <v>1</v>
      </c>
      <c r="I120" s="250"/>
      <c r="J120" s="251">
        <f>ROUND(I120*H120,2)</f>
        <v>0</v>
      </c>
      <c r="K120" s="247" t="s">
        <v>1</v>
      </c>
      <c r="L120" s="45"/>
      <c r="M120" s="252" t="s">
        <v>1</v>
      </c>
      <c r="N120" s="253" t="s">
        <v>47</v>
      </c>
      <c r="O120" s="92"/>
      <c r="P120" s="254">
        <f>O120*H120</f>
        <v>0</v>
      </c>
      <c r="Q120" s="254">
        <v>0</v>
      </c>
      <c r="R120" s="254">
        <f>Q120*H120</f>
        <v>0</v>
      </c>
      <c r="S120" s="254">
        <v>0</v>
      </c>
      <c r="T120" s="255">
        <f>S120*H120</f>
        <v>0</v>
      </c>
      <c r="U120" s="39"/>
      <c r="V120" s="39"/>
      <c r="W120" s="39"/>
      <c r="X120" s="39"/>
      <c r="Y120" s="39"/>
      <c r="Z120" s="39"/>
      <c r="AA120" s="39"/>
      <c r="AB120" s="39"/>
      <c r="AC120" s="39"/>
      <c r="AD120" s="39"/>
      <c r="AE120" s="39"/>
      <c r="AR120" s="256" t="s">
        <v>2590</v>
      </c>
      <c r="AT120" s="256" t="s">
        <v>255</v>
      </c>
      <c r="AU120" s="256" t="s">
        <v>90</v>
      </c>
      <c r="AY120" s="18" t="s">
        <v>253</v>
      </c>
      <c r="BE120" s="257">
        <f>IF(N120="základní",J120,0)</f>
        <v>0</v>
      </c>
      <c r="BF120" s="257">
        <f>IF(N120="snížená",J120,0)</f>
        <v>0</v>
      </c>
      <c r="BG120" s="257">
        <f>IF(N120="zákl. přenesená",J120,0)</f>
        <v>0</v>
      </c>
      <c r="BH120" s="257">
        <f>IF(N120="sníž. přenesená",J120,0)</f>
        <v>0</v>
      </c>
      <c r="BI120" s="257">
        <f>IF(N120="nulová",J120,0)</f>
        <v>0</v>
      </c>
      <c r="BJ120" s="18" t="s">
        <v>90</v>
      </c>
      <c r="BK120" s="257">
        <f>ROUND(I120*H120,2)</f>
        <v>0</v>
      </c>
      <c r="BL120" s="18" t="s">
        <v>2590</v>
      </c>
      <c r="BM120" s="256" t="s">
        <v>2607</v>
      </c>
    </row>
    <row r="121" s="2" customFormat="1" ht="16.5" customHeight="1">
      <c r="A121" s="39"/>
      <c r="B121" s="40"/>
      <c r="C121" s="245" t="s">
        <v>14</v>
      </c>
      <c r="D121" s="245" t="s">
        <v>255</v>
      </c>
      <c r="E121" s="246" t="s">
        <v>2608</v>
      </c>
      <c r="F121" s="247" t="s">
        <v>2609</v>
      </c>
      <c r="G121" s="248" t="s">
        <v>1214</v>
      </c>
      <c r="H121" s="249">
        <v>1</v>
      </c>
      <c r="I121" s="250"/>
      <c r="J121" s="251">
        <f>ROUND(I121*H121,2)</f>
        <v>0</v>
      </c>
      <c r="K121" s="247" t="s">
        <v>1</v>
      </c>
      <c r="L121" s="45"/>
      <c r="M121" s="252" t="s">
        <v>1</v>
      </c>
      <c r="N121" s="253" t="s">
        <v>47</v>
      </c>
      <c r="O121" s="92"/>
      <c r="P121" s="254">
        <f>O121*H121</f>
        <v>0</v>
      </c>
      <c r="Q121" s="254">
        <v>0</v>
      </c>
      <c r="R121" s="254">
        <f>Q121*H121</f>
        <v>0</v>
      </c>
      <c r="S121" s="254">
        <v>0</v>
      </c>
      <c r="T121" s="255">
        <f>S121*H121</f>
        <v>0</v>
      </c>
      <c r="U121" s="39"/>
      <c r="V121" s="39"/>
      <c r="W121" s="39"/>
      <c r="X121" s="39"/>
      <c r="Y121" s="39"/>
      <c r="Z121" s="39"/>
      <c r="AA121" s="39"/>
      <c r="AB121" s="39"/>
      <c r="AC121" s="39"/>
      <c r="AD121" s="39"/>
      <c r="AE121" s="39"/>
      <c r="AR121" s="256" t="s">
        <v>2590</v>
      </c>
      <c r="AT121" s="256" t="s">
        <v>255</v>
      </c>
      <c r="AU121" s="256" t="s">
        <v>90</v>
      </c>
      <c r="AY121" s="18" t="s">
        <v>253</v>
      </c>
      <c r="BE121" s="257">
        <f>IF(N121="základní",J121,0)</f>
        <v>0</v>
      </c>
      <c r="BF121" s="257">
        <f>IF(N121="snížená",J121,0)</f>
        <v>0</v>
      </c>
      <c r="BG121" s="257">
        <f>IF(N121="zákl. přenesená",J121,0)</f>
        <v>0</v>
      </c>
      <c r="BH121" s="257">
        <f>IF(N121="sníž. přenesená",J121,0)</f>
        <v>0</v>
      </c>
      <c r="BI121" s="257">
        <f>IF(N121="nulová",J121,0)</f>
        <v>0</v>
      </c>
      <c r="BJ121" s="18" t="s">
        <v>90</v>
      </c>
      <c r="BK121" s="257">
        <f>ROUND(I121*H121,2)</f>
        <v>0</v>
      </c>
      <c r="BL121" s="18" t="s">
        <v>2590</v>
      </c>
      <c r="BM121" s="256" t="s">
        <v>2610</v>
      </c>
    </row>
    <row r="122" s="2" customFormat="1" ht="24" customHeight="1">
      <c r="A122" s="39"/>
      <c r="B122" s="40"/>
      <c r="C122" s="245" t="s">
        <v>270</v>
      </c>
      <c r="D122" s="245" t="s">
        <v>255</v>
      </c>
      <c r="E122" s="246" t="s">
        <v>2611</v>
      </c>
      <c r="F122" s="247" t="s">
        <v>2612</v>
      </c>
      <c r="G122" s="248" t="s">
        <v>1214</v>
      </c>
      <c r="H122" s="249">
        <v>1</v>
      </c>
      <c r="I122" s="250"/>
      <c r="J122" s="251">
        <f>ROUND(I122*H122,2)</f>
        <v>0</v>
      </c>
      <c r="K122" s="247" t="s">
        <v>1</v>
      </c>
      <c r="L122" s="45"/>
      <c r="M122" s="252" t="s">
        <v>1</v>
      </c>
      <c r="N122" s="253" t="s">
        <v>47</v>
      </c>
      <c r="O122" s="92"/>
      <c r="P122" s="254">
        <f>O122*H122</f>
        <v>0</v>
      </c>
      <c r="Q122" s="254">
        <v>0</v>
      </c>
      <c r="R122" s="254">
        <f>Q122*H122</f>
        <v>0</v>
      </c>
      <c r="S122" s="254">
        <v>0</v>
      </c>
      <c r="T122" s="255">
        <f>S122*H122</f>
        <v>0</v>
      </c>
      <c r="U122" s="39"/>
      <c r="V122" s="39"/>
      <c r="W122" s="39"/>
      <c r="X122" s="39"/>
      <c r="Y122" s="39"/>
      <c r="Z122" s="39"/>
      <c r="AA122" s="39"/>
      <c r="AB122" s="39"/>
      <c r="AC122" s="39"/>
      <c r="AD122" s="39"/>
      <c r="AE122" s="39"/>
      <c r="AR122" s="256" t="s">
        <v>2590</v>
      </c>
      <c r="AT122" s="256" t="s">
        <v>255</v>
      </c>
      <c r="AU122" s="256" t="s">
        <v>90</v>
      </c>
      <c r="AY122" s="18" t="s">
        <v>253</v>
      </c>
      <c r="BE122" s="257">
        <f>IF(N122="základní",J122,0)</f>
        <v>0</v>
      </c>
      <c r="BF122" s="257">
        <f>IF(N122="snížená",J122,0)</f>
        <v>0</v>
      </c>
      <c r="BG122" s="257">
        <f>IF(N122="zákl. přenesená",J122,0)</f>
        <v>0</v>
      </c>
      <c r="BH122" s="257">
        <f>IF(N122="sníž. přenesená",J122,0)</f>
        <v>0</v>
      </c>
      <c r="BI122" s="257">
        <f>IF(N122="nulová",J122,0)</f>
        <v>0</v>
      </c>
      <c r="BJ122" s="18" t="s">
        <v>90</v>
      </c>
      <c r="BK122" s="257">
        <f>ROUND(I122*H122,2)</f>
        <v>0</v>
      </c>
      <c r="BL122" s="18" t="s">
        <v>2590</v>
      </c>
      <c r="BM122" s="256" t="s">
        <v>2613</v>
      </c>
    </row>
    <row r="123" s="2" customFormat="1" ht="16.5" customHeight="1">
      <c r="A123" s="39"/>
      <c r="B123" s="40"/>
      <c r="C123" s="245" t="s">
        <v>259</v>
      </c>
      <c r="D123" s="245" t="s">
        <v>255</v>
      </c>
      <c r="E123" s="246" t="s">
        <v>2614</v>
      </c>
      <c r="F123" s="247" t="s">
        <v>2615</v>
      </c>
      <c r="G123" s="248" t="s">
        <v>1214</v>
      </c>
      <c r="H123" s="249">
        <v>1</v>
      </c>
      <c r="I123" s="250"/>
      <c r="J123" s="251">
        <f>ROUND(I123*H123,2)</f>
        <v>0</v>
      </c>
      <c r="K123" s="247" t="s">
        <v>258</v>
      </c>
      <c r="L123" s="45"/>
      <c r="M123" s="252" t="s">
        <v>1</v>
      </c>
      <c r="N123" s="25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2590</v>
      </c>
      <c r="AT123" s="256" t="s">
        <v>255</v>
      </c>
      <c r="AU123" s="256" t="s">
        <v>90</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2590</v>
      </c>
      <c r="BM123" s="256" t="s">
        <v>2616</v>
      </c>
    </row>
    <row r="124" s="2" customFormat="1" ht="16.5" customHeight="1">
      <c r="A124" s="39"/>
      <c r="B124" s="40"/>
      <c r="C124" s="245" t="s">
        <v>281</v>
      </c>
      <c r="D124" s="245" t="s">
        <v>255</v>
      </c>
      <c r="E124" s="246" t="s">
        <v>2617</v>
      </c>
      <c r="F124" s="247" t="s">
        <v>2618</v>
      </c>
      <c r="G124" s="248" t="s">
        <v>1214</v>
      </c>
      <c r="H124" s="249">
        <v>1</v>
      </c>
      <c r="I124" s="250"/>
      <c r="J124" s="251">
        <f>ROUND(I124*H124,2)</f>
        <v>0</v>
      </c>
      <c r="K124" s="247" t="s">
        <v>258</v>
      </c>
      <c r="L124" s="45"/>
      <c r="M124" s="252" t="s">
        <v>1</v>
      </c>
      <c r="N124" s="253" t="s">
        <v>47</v>
      </c>
      <c r="O124" s="92"/>
      <c r="P124" s="254">
        <f>O124*H124</f>
        <v>0</v>
      </c>
      <c r="Q124" s="254">
        <v>0</v>
      </c>
      <c r="R124" s="254">
        <f>Q124*H124</f>
        <v>0</v>
      </c>
      <c r="S124" s="254">
        <v>0</v>
      </c>
      <c r="T124" s="255">
        <f>S124*H124</f>
        <v>0</v>
      </c>
      <c r="U124" s="39"/>
      <c r="V124" s="39"/>
      <c r="W124" s="39"/>
      <c r="X124" s="39"/>
      <c r="Y124" s="39"/>
      <c r="Z124" s="39"/>
      <c r="AA124" s="39"/>
      <c r="AB124" s="39"/>
      <c r="AC124" s="39"/>
      <c r="AD124" s="39"/>
      <c r="AE124" s="39"/>
      <c r="AR124" s="256" t="s">
        <v>2590</v>
      </c>
      <c r="AT124" s="256" t="s">
        <v>255</v>
      </c>
      <c r="AU124" s="256" t="s">
        <v>90</v>
      </c>
      <c r="AY124" s="18" t="s">
        <v>253</v>
      </c>
      <c r="BE124" s="257">
        <f>IF(N124="základní",J124,0)</f>
        <v>0</v>
      </c>
      <c r="BF124" s="257">
        <f>IF(N124="snížená",J124,0)</f>
        <v>0</v>
      </c>
      <c r="BG124" s="257">
        <f>IF(N124="zákl. přenesená",J124,0)</f>
        <v>0</v>
      </c>
      <c r="BH124" s="257">
        <f>IF(N124="sníž. přenesená",J124,0)</f>
        <v>0</v>
      </c>
      <c r="BI124" s="257">
        <f>IF(N124="nulová",J124,0)</f>
        <v>0</v>
      </c>
      <c r="BJ124" s="18" t="s">
        <v>90</v>
      </c>
      <c r="BK124" s="257">
        <f>ROUND(I124*H124,2)</f>
        <v>0</v>
      </c>
      <c r="BL124" s="18" t="s">
        <v>2590</v>
      </c>
      <c r="BM124" s="256" t="s">
        <v>2619</v>
      </c>
    </row>
    <row r="125" s="2" customFormat="1" ht="16.5" customHeight="1">
      <c r="A125" s="39"/>
      <c r="B125" s="40"/>
      <c r="C125" s="245" t="s">
        <v>285</v>
      </c>
      <c r="D125" s="245" t="s">
        <v>255</v>
      </c>
      <c r="E125" s="246" t="s">
        <v>2620</v>
      </c>
      <c r="F125" s="247" t="s">
        <v>2621</v>
      </c>
      <c r="G125" s="248" t="s">
        <v>1214</v>
      </c>
      <c r="H125" s="249">
        <v>1</v>
      </c>
      <c r="I125" s="250"/>
      <c r="J125" s="251">
        <f>ROUND(I125*H125,2)</f>
        <v>0</v>
      </c>
      <c r="K125" s="247" t="s">
        <v>1</v>
      </c>
      <c r="L125" s="45"/>
      <c r="M125" s="252" t="s">
        <v>1</v>
      </c>
      <c r="N125" s="253" t="s">
        <v>47</v>
      </c>
      <c r="O125" s="92"/>
      <c r="P125" s="254">
        <f>O125*H125</f>
        <v>0</v>
      </c>
      <c r="Q125" s="254">
        <v>0</v>
      </c>
      <c r="R125" s="254">
        <f>Q125*H125</f>
        <v>0</v>
      </c>
      <c r="S125" s="254">
        <v>0</v>
      </c>
      <c r="T125" s="255">
        <f>S125*H125</f>
        <v>0</v>
      </c>
      <c r="U125" s="39"/>
      <c r="V125" s="39"/>
      <c r="W125" s="39"/>
      <c r="X125" s="39"/>
      <c r="Y125" s="39"/>
      <c r="Z125" s="39"/>
      <c r="AA125" s="39"/>
      <c r="AB125" s="39"/>
      <c r="AC125" s="39"/>
      <c r="AD125" s="39"/>
      <c r="AE125" s="39"/>
      <c r="AR125" s="256" t="s">
        <v>2590</v>
      </c>
      <c r="AT125" s="256" t="s">
        <v>255</v>
      </c>
      <c r="AU125" s="256" t="s">
        <v>90</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2590</v>
      </c>
      <c r="BM125" s="256" t="s">
        <v>2622</v>
      </c>
    </row>
    <row r="126" s="2" customFormat="1" ht="16.5" customHeight="1">
      <c r="A126" s="39"/>
      <c r="B126" s="40"/>
      <c r="C126" s="245" t="s">
        <v>289</v>
      </c>
      <c r="D126" s="245" t="s">
        <v>255</v>
      </c>
      <c r="E126" s="246" t="s">
        <v>2623</v>
      </c>
      <c r="F126" s="247" t="s">
        <v>2624</v>
      </c>
      <c r="G126" s="248" t="s">
        <v>1214</v>
      </c>
      <c r="H126" s="249">
        <v>1</v>
      </c>
      <c r="I126" s="250"/>
      <c r="J126" s="251">
        <f>ROUND(I126*H126,2)</f>
        <v>0</v>
      </c>
      <c r="K126" s="247" t="s">
        <v>258</v>
      </c>
      <c r="L126" s="45"/>
      <c r="M126" s="252" t="s">
        <v>1</v>
      </c>
      <c r="N126" s="253" t="s">
        <v>47</v>
      </c>
      <c r="O126" s="92"/>
      <c r="P126" s="254">
        <f>O126*H126</f>
        <v>0</v>
      </c>
      <c r="Q126" s="254">
        <v>0</v>
      </c>
      <c r="R126" s="254">
        <f>Q126*H126</f>
        <v>0</v>
      </c>
      <c r="S126" s="254">
        <v>0</v>
      </c>
      <c r="T126" s="255">
        <f>S126*H126</f>
        <v>0</v>
      </c>
      <c r="U126" s="39"/>
      <c r="V126" s="39"/>
      <c r="W126" s="39"/>
      <c r="X126" s="39"/>
      <c r="Y126" s="39"/>
      <c r="Z126" s="39"/>
      <c r="AA126" s="39"/>
      <c r="AB126" s="39"/>
      <c r="AC126" s="39"/>
      <c r="AD126" s="39"/>
      <c r="AE126" s="39"/>
      <c r="AR126" s="256" t="s">
        <v>2590</v>
      </c>
      <c r="AT126" s="256" t="s">
        <v>255</v>
      </c>
      <c r="AU126" s="256" t="s">
        <v>90</v>
      </c>
      <c r="AY126" s="18" t="s">
        <v>253</v>
      </c>
      <c r="BE126" s="257">
        <f>IF(N126="základní",J126,0)</f>
        <v>0</v>
      </c>
      <c r="BF126" s="257">
        <f>IF(N126="snížená",J126,0)</f>
        <v>0</v>
      </c>
      <c r="BG126" s="257">
        <f>IF(N126="zákl. přenesená",J126,0)</f>
        <v>0</v>
      </c>
      <c r="BH126" s="257">
        <f>IF(N126="sníž. přenesená",J126,0)</f>
        <v>0</v>
      </c>
      <c r="BI126" s="257">
        <f>IF(N126="nulová",J126,0)</f>
        <v>0</v>
      </c>
      <c r="BJ126" s="18" t="s">
        <v>90</v>
      </c>
      <c r="BK126" s="257">
        <f>ROUND(I126*H126,2)</f>
        <v>0</v>
      </c>
      <c r="BL126" s="18" t="s">
        <v>2590</v>
      </c>
      <c r="BM126" s="256" t="s">
        <v>2625</v>
      </c>
    </row>
    <row r="127" s="2" customFormat="1" ht="16.5" customHeight="1">
      <c r="A127" s="39"/>
      <c r="B127" s="40"/>
      <c r="C127" s="245" t="s">
        <v>293</v>
      </c>
      <c r="D127" s="245" t="s">
        <v>255</v>
      </c>
      <c r="E127" s="246" t="s">
        <v>2626</v>
      </c>
      <c r="F127" s="247" t="s">
        <v>2627</v>
      </c>
      <c r="G127" s="248" t="s">
        <v>1214</v>
      </c>
      <c r="H127" s="249">
        <v>1</v>
      </c>
      <c r="I127" s="250"/>
      <c r="J127" s="251">
        <f>ROUND(I127*H127,2)</f>
        <v>0</v>
      </c>
      <c r="K127" s="247" t="s">
        <v>1</v>
      </c>
      <c r="L127" s="45"/>
      <c r="M127" s="252" t="s">
        <v>1</v>
      </c>
      <c r="N127" s="253" t="s">
        <v>47</v>
      </c>
      <c r="O127" s="92"/>
      <c r="P127" s="254">
        <f>O127*H127</f>
        <v>0</v>
      </c>
      <c r="Q127" s="254">
        <v>0</v>
      </c>
      <c r="R127" s="254">
        <f>Q127*H127</f>
        <v>0</v>
      </c>
      <c r="S127" s="254">
        <v>0</v>
      </c>
      <c r="T127" s="255">
        <f>S127*H127</f>
        <v>0</v>
      </c>
      <c r="U127" s="39"/>
      <c r="V127" s="39"/>
      <c r="W127" s="39"/>
      <c r="X127" s="39"/>
      <c r="Y127" s="39"/>
      <c r="Z127" s="39"/>
      <c r="AA127" s="39"/>
      <c r="AB127" s="39"/>
      <c r="AC127" s="39"/>
      <c r="AD127" s="39"/>
      <c r="AE127" s="39"/>
      <c r="AR127" s="256" t="s">
        <v>2590</v>
      </c>
      <c r="AT127" s="256" t="s">
        <v>255</v>
      </c>
      <c r="AU127" s="256" t="s">
        <v>90</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2590</v>
      </c>
      <c r="BM127" s="256" t="s">
        <v>2628</v>
      </c>
    </row>
    <row r="128" s="2" customFormat="1">
      <c r="A128" s="39"/>
      <c r="B128" s="40"/>
      <c r="C128" s="41"/>
      <c r="D128" s="258" t="s">
        <v>535</v>
      </c>
      <c r="E128" s="41"/>
      <c r="F128" s="259" t="s">
        <v>2629</v>
      </c>
      <c r="G128" s="41"/>
      <c r="H128" s="41"/>
      <c r="I128" s="156"/>
      <c r="J128" s="41"/>
      <c r="K128" s="41"/>
      <c r="L128" s="45"/>
      <c r="M128" s="260"/>
      <c r="N128" s="261"/>
      <c r="O128" s="92"/>
      <c r="P128" s="92"/>
      <c r="Q128" s="92"/>
      <c r="R128" s="92"/>
      <c r="S128" s="92"/>
      <c r="T128" s="93"/>
      <c r="U128" s="39"/>
      <c r="V128" s="39"/>
      <c r="W128" s="39"/>
      <c r="X128" s="39"/>
      <c r="Y128" s="39"/>
      <c r="Z128" s="39"/>
      <c r="AA128" s="39"/>
      <c r="AB128" s="39"/>
      <c r="AC128" s="39"/>
      <c r="AD128" s="39"/>
      <c r="AE128" s="39"/>
      <c r="AT128" s="18" t="s">
        <v>535</v>
      </c>
      <c r="AU128" s="18" t="s">
        <v>90</v>
      </c>
    </row>
    <row r="129" s="2" customFormat="1" ht="16.5" customHeight="1">
      <c r="A129" s="39"/>
      <c r="B129" s="40"/>
      <c r="C129" s="245" t="s">
        <v>299</v>
      </c>
      <c r="D129" s="245" t="s">
        <v>255</v>
      </c>
      <c r="E129" s="246" t="s">
        <v>2630</v>
      </c>
      <c r="F129" s="247" t="s">
        <v>2631</v>
      </c>
      <c r="G129" s="248" t="s">
        <v>1214</v>
      </c>
      <c r="H129" s="249">
        <v>1</v>
      </c>
      <c r="I129" s="250"/>
      <c r="J129" s="251">
        <f>ROUND(I129*H129,2)</f>
        <v>0</v>
      </c>
      <c r="K129" s="247" t="s">
        <v>1</v>
      </c>
      <c r="L129" s="45"/>
      <c r="M129" s="252" t="s">
        <v>1</v>
      </c>
      <c r="N129" s="253" t="s">
        <v>47</v>
      </c>
      <c r="O129" s="92"/>
      <c r="P129" s="254">
        <f>O129*H129</f>
        <v>0</v>
      </c>
      <c r="Q129" s="254">
        <v>0</v>
      </c>
      <c r="R129" s="254">
        <f>Q129*H129</f>
        <v>0</v>
      </c>
      <c r="S129" s="254">
        <v>0</v>
      </c>
      <c r="T129" s="255">
        <f>S129*H129</f>
        <v>0</v>
      </c>
      <c r="U129" s="39"/>
      <c r="V129" s="39"/>
      <c r="W129" s="39"/>
      <c r="X129" s="39"/>
      <c r="Y129" s="39"/>
      <c r="Z129" s="39"/>
      <c r="AA129" s="39"/>
      <c r="AB129" s="39"/>
      <c r="AC129" s="39"/>
      <c r="AD129" s="39"/>
      <c r="AE129" s="39"/>
      <c r="AR129" s="256" t="s">
        <v>2590</v>
      </c>
      <c r="AT129" s="256" t="s">
        <v>255</v>
      </c>
      <c r="AU129" s="256" t="s">
        <v>90</v>
      </c>
      <c r="AY129" s="18" t="s">
        <v>253</v>
      </c>
      <c r="BE129" s="257">
        <f>IF(N129="základní",J129,0)</f>
        <v>0</v>
      </c>
      <c r="BF129" s="257">
        <f>IF(N129="snížená",J129,0)</f>
        <v>0</v>
      </c>
      <c r="BG129" s="257">
        <f>IF(N129="zákl. přenesená",J129,0)</f>
        <v>0</v>
      </c>
      <c r="BH129" s="257">
        <f>IF(N129="sníž. přenesená",J129,0)</f>
        <v>0</v>
      </c>
      <c r="BI129" s="257">
        <f>IF(N129="nulová",J129,0)</f>
        <v>0</v>
      </c>
      <c r="BJ129" s="18" t="s">
        <v>90</v>
      </c>
      <c r="BK129" s="257">
        <f>ROUND(I129*H129,2)</f>
        <v>0</v>
      </c>
      <c r="BL129" s="18" t="s">
        <v>2590</v>
      </c>
      <c r="BM129" s="256" t="s">
        <v>2632</v>
      </c>
    </row>
    <row r="130" s="12" customFormat="1" ht="25.92" customHeight="1">
      <c r="A130" s="12"/>
      <c r="B130" s="229"/>
      <c r="C130" s="230"/>
      <c r="D130" s="231" t="s">
        <v>81</v>
      </c>
      <c r="E130" s="232" t="s">
        <v>2633</v>
      </c>
      <c r="F130" s="232" t="s">
        <v>2634</v>
      </c>
      <c r="G130" s="230"/>
      <c r="H130" s="230"/>
      <c r="I130" s="233"/>
      <c r="J130" s="234">
        <f>BK130</f>
        <v>0</v>
      </c>
      <c r="K130" s="230"/>
      <c r="L130" s="235"/>
      <c r="M130" s="236"/>
      <c r="N130" s="237"/>
      <c r="O130" s="237"/>
      <c r="P130" s="238">
        <f>SUM(P131:P134)</f>
        <v>0</v>
      </c>
      <c r="Q130" s="237"/>
      <c r="R130" s="238">
        <f>SUM(R131:R134)</f>
        <v>0</v>
      </c>
      <c r="S130" s="237"/>
      <c r="T130" s="239">
        <f>SUM(T131:T134)</f>
        <v>0</v>
      </c>
      <c r="U130" s="12"/>
      <c r="V130" s="12"/>
      <c r="W130" s="12"/>
      <c r="X130" s="12"/>
      <c r="Y130" s="12"/>
      <c r="Z130" s="12"/>
      <c r="AA130" s="12"/>
      <c r="AB130" s="12"/>
      <c r="AC130" s="12"/>
      <c r="AD130" s="12"/>
      <c r="AE130" s="12"/>
      <c r="AR130" s="240" t="s">
        <v>281</v>
      </c>
      <c r="AT130" s="241" t="s">
        <v>81</v>
      </c>
      <c r="AU130" s="241" t="s">
        <v>82</v>
      </c>
      <c r="AY130" s="240" t="s">
        <v>253</v>
      </c>
      <c r="BK130" s="242">
        <f>SUM(BK131:BK134)</f>
        <v>0</v>
      </c>
    </row>
    <row r="131" s="2" customFormat="1" ht="16.5" customHeight="1">
      <c r="A131" s="39"/>
      <c r="B131" s="40"/>
      <c r="C131" s="245" t="s">
        <v>303</v>
      </c>
      <c r="D131" s="245" t="s">
        <v>255</v>
      </c>
      <c r="E131" s="246" t="s">
        <v>2635</v>
      </c>
      <c r="F131" s="247" t="s">
        <v>2636</v>
      </c>
      <c r="G131" s="248" t="s">
        <v>1214</v>
      </c>
      <c r="H131" s="249">
        <v>1</v>
      </c>
      <c r="I131" s="250"/>
      <c r="J131" s="251">
        <f>ROUND(I131*H131,2)</f>
        <v>0</v>
      </c>
      <c r="K131" s="247" t="s">
        <v>258</v>
      </c>
      <c r="L131" s="45"/>
      <c r="M131" s="252" t="s">
        <v>1</v>
      </c>
      <c r="N131" s="253" t="s">
        <v>47</v>
      </c>
      <c r="O131" s="92"/>
      <c r="P131" s="254">
        <f>O131*H131</f>
        <v>0</v>
      </c>
      <c r="Q131" s="254">
        <v>0</v>
      </c>
      <c r="R131" s="254">
        <f>Q131*H131</f>
        <v>0</v>
      </c>
      <c r="S131" s="254">
        <v>0</v>
      </c>
      <c r="T131" s="255">
        <f>S131*H131</f>
        <v>0</v>
      </c>
      <c r="U131" s="39"/>
      <c r="V131" s="39"/>
      <c r="W131" s="39"/>
      <c r="X131" s="39"/>
      <c r="Y131" s="39"/>
      <c r="Z131" s="39"/>
      <c r="AA131" s="39"/>
      <c r="AB131" s="39"/>
      <c r="AC131" s="39"/>
      <c r="AD131" s="39"/>
      <c r="AE131" s="39"/>
      <c r="AR131" s="256" t="s">
        <v>2590</v>
      </c>
      <c r="AT131" s="256" t="s">
        <v>255</v>
      </c>
      <c r="AU131" s="256" t="s">
        <v>90</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2590</v>
      </c>
      <c r="BM131" s="256" t="s">
        <v>2637</v>
      </c>
    </row>
    <row r="132" s="2" customFormat="1" ht="16.5" customHeight="1">
      <c r="A132" s="39"/>
      <c r="B132" s="40"/>
      <c r="C132" s="245" t="s">
        <v>308</v>
      </c>
      <c r="D132" s="245" t="s">
        <v>255</v>
      </c>
      <c r="E132" s="246" t="s">
        <v>2638</v>
      </c>
      <c r="F132" s="247" t="s">
        <v>2639</v>
      </c>
      <c r="G132" s="248" t="s">
        <v>1214</v>
      </c>
      <c r="H132" s="249">
        <v>1</v>
      </c>
      <c r="I132" s="250"/>
      <c r="J132" s="251">
        <f>ROUND(I132*H132,2)</f>
        <v>0</v>
      </c>
      <c r="K132" s="247" t="s">
        <v>258</v>
      </c>
      <c r="L132" s="45"/>
      <c r="M132" s="252" t="s">
        <v>1</v>
      </c>
      <c r="N132" s="253" t="s">
        <v>47</v>
      </c>
      <c r="O132" s="92"/>
      <c r="P132" s="254">
        <f>O132*H132</f>
        <v>0</v>
      </c>
      <c r="Q132" s="254">
        <v>0</v>
      </c>
      <c r="R132" s="254">
        <f>Q132*H132</f>
        <v>0</v>
      </c>
      <c r="S132" s="254">
        <v>0</v>
      </c>
      <c r="T132" s="255">
        <f>S132*H132</f>
        <v>0</v>
      </c>
      <c r="U132" s="39"/>
      <c r="V132" s="39"/>
      <c r="W132" s="39"/>
      <c r="X132" s="39"/>
      <c r="Y132" s="39"/>
      <c r="Z132" s="39"/>
      <c r="AA132" s="39"/>
      <c r="AB132" s="39"/>
      <c r="AC132" s="39"/>
      <c r="AD132" s="39"/>
      <c r="AE132" s="39"/>
      <c r="AR132" s="256" t="s">
        <v>2590</v>
      </c>
      <c r="AT132" s="256" t="s">
        <v>255</v>
      </c>
      <c r="AU132" s="256" t="s">
        <v>90</v>
      </c>
      <c r="AY132" s="18" t="s">
        <v>253</v>
      </c>
      <c r="BE132" s="257">
        <f>IF(N132="základní",J132,0)</f>
        <v>0</v>
      </c>
      <c r="BF132" s="257">
        <f>IF(N132="snížená",J132,0)</f>
        <v>0</v>
      </c>
      <c r="BG132" s="257">
        <f>IF(N132="zákl. přenesená",J132,0)</f>
        <v>0</v>
      </c>
      <c r="BH132" s="257">
        <f>IF(N132="sníž. přenesená",J132,0)</f>
        <v>0</v>
      </c>
      <c r="BI132" s="257">
        <f>IF(N132="nulová",J132,0)</f>
        <v>0</v>
      </c>
      <c r="BJ132" s="18" t="s">
        <v>90</v>
      </c>
      <c r="BK132" s="257">
        <f>ROUND(I132*H132,2)</f>
        <v>0</v>
      </c>
      <c r="BL132" s="18" t="s">
        <v>2590</v>
      </c>
      <c r="BM132" s="256" t="s">
        <v>2640</v>
      </c>
    </row>
    <row r="133" s="2" customFormat="1" ht="16.5" customHeight="1">
      <c r="A133" s="39"/>
      <c r="B133" s="40"/>
      <c r="C133" s="245" t="s">
        <v>313</v>
      </c>
      <c r="D133" s="245" t="s">
        <v>255</v>
      </c>
      <c r="E133" s="246" t="s">
        <v>2641</v>
      </c>
      <c r="F133" s="247" t="s">
        <v>2642</v>
      </c>
      <c r="G133" s="248" t="s">
        <v>1214</v>
      </c>
      <c r="H133" s="249">
        <v>1</v>
      </c>
      <c r="I133" s="250"/>
      <c r="J133" s="251">
        <f>ROUND(I133*H133,2)</f>
        <v>0</v>
      </c>
      <c r="K133" s="247" t="s">
        <v>258</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2590</v>
      </c>
      <c r="AT133" s="256" t="s">
        <v>255</v>
      </c>
      <c r="AU133" s="256" t="s">
        <v>90</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2590</v>
      </c>
      <c r="BM133" s="256" t="s">
        <v>2643</v>
      </c>
    </row>
    <row r="134" s="2" customFormat="1" ht="24" customHeight="1">
      <c r="A134" s="39"/>
      <c r="B134" s="40"/>
      <c r="C134" s="245" t="s">
        <v>318</v>
      </c>
      <c r="D134" s="245" t="s">
        <v>255</v>
      </c>
      <c r="E134" s="246" t="s">
        <v>2644</v>
      </c>
      <c r="F134" s="247" t="s">
        <v>2645</v>
      </c>
      <c r="G134" s="248" t="s">
        <v>1214</v>
      </c>
      <c r="H134" s="249">
        <v>1</v>
      </c>
      <c r="I134" s="250"/>
      <c r="J134" s="251">
        <f>ROUND(I134*H134,2)</f>
        <v>0</v>
      </c>
      <c r="K134" s="247" t="s">
        <v>1</v>
      </c>
      <c r="L134" s="45"/>
      <c r="M134" s="309" t="s">
        <v>1</v>
      </c>
      <c r="N134" s="310" t="s">
        <v>47</v>
      </c>
      <c r="O134" s="306"/>
      <c r="P134" s="307">
        <f>O134*H134</f>
        <v>0</v>
      </c>
      <c r="Q134" s="307">
        <v>0</v>
      </c>
      <c r="R134" s="307">
        <f>Q134*H134</f>
        <v>0</v>
      </c>
      <c r="S134" s="307">
        <v>0</v>
      </c>
      <c r="T134" s="308">
        <f>S134*H134</f>
        <v>0</v>
      </c>
      <c r="U134" s="39"/>
      <c r="V134" s="39"/>
      <c r="W134" s="39"/>
      <c r="X134" s="39"/>
      <c r="Y134" s="39"/>
      <c r="Z134" s="39"/>
      <c r="AA134" s="39"/>
      <c r="AB134" s="39"/>
      <c r="AC134" s="39"/>
      <c r="AD134" s="39"/>
      <c r="AE134" s="39"/>
      <c r="AR134" s="256" t="s">
        <v>2590</v>
      </c>
      <c r="AT134" s="256" t="s">
        <v>255</v>
      </c>
      <c r="AU134" s="256" t="s">
        <v>90</v>
      </c>
      <c r="AY134" s="18" t="s">
        <v>253</v>
      </c>
      <c r="BE134" s="257">
        <f>IF(N134="základní",J134,0)</f>
        <v>0</v>
      </c>
      <c r="BF134" s="257">
        <f>IF(N134="snížená",J134,0)</f>
        <v>0</v>
      </c>
      <c r="BG134" s="257">
        <f>IF(N134="zákl. přenesená",J134,0)</f>
        <v>0</v>
      </c>
      <c r="BH134" s="257">
        <f>IF(N134="sníž. přenesená",J134,0)</f>
        <v>0</v>
      </c>
      <c r="BI134" s="257">
        <f>IF(N134="nulová",J134,0)</f>
        <v>0</v>
      </c>
      <c r="BJ134" s="18" t="s">
        <v>90</v>
      </c>
      <c r="BK134" s="257">
        <f>ROUND(I134*H134,2)</f>
        <v>0</v>
      </c>
      <c r="BL134" s="18" t="s">
        <v>2590</v>
      </c>
      <c r="BM134" s="256" t="s">
        <v>2646</v>
      </c>
    </row>
    <row r="135" s="2" customFormat="1" ht="6.96" customHeight="1">
      <c r="A135" s="39"/>
      <c r="B135" s="67"/>
      <c r="C135" s="68"/>
      <c r="D135" s="68"/>
      <c r="E135" s="68"/>
      <c r="F135" s="68"/>
      <c r="G135" s="68"/>
      <c r="H135" s="68"/>
      <c r="I135" s="194"/>
      <c r="J135" s="68"/>
      <c r="K135" s="68"/>
      <c r="L135" s="45"/>
      <c r="M135" s="39"/>
      <c r="O135" s="39"/>
      <c r="P135" s="39"/>
      <c r="Q135" s="39"/>
      <c r="R135" s="39"/>
      <c r="S135" s="39"/>
      <c r="T135" s="39"/>
      <c r="U135" s="39"/>
      <c r="V135" s="39"/>
      <c r="W135" s="39"/>
      <c r="X135" s="39"/>
      <c r="Y135" s="39"/>
      <c r="Z135" s="39"/>
      <c r="AA135" s="39"/>
      <c r="AB135" s="39"/>
      <c r="AC135" s="39"/>
      <c r="AD135" s="39"/>
      <c r="AE135" s="39"/>
    </row>
  </sheetData>
  <sheetProtection sheet="1" autoFilter="0" formatColumns="0" formatRows="0" objects="1" scenarios="1" spinCount="100000" saltValue="tTN7+aOK8i2XKyb4bT1LpieGWZkm6IDKcGqqWMOEHC5T8rjyQMEPeqZAGJqNkIXTiU6yoqkX4wLtVoPE1ktFwg==" hashValue="yN7xWPExiA+Pxje1RbjUyPE94PXeGfw/ma9ZHQuBuWiV/IjZ/bfYrXel0B7OJ5sb+XC2/go9DbwItNui5G/MMA==" algorithmName="SHA-512" password="CC35"/>
  <autoFilter ref="C117:K134"/>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91</v>
      </c>
      <c r="AZ2" s="148" t="s">
        <v>138</v>
      </c>
      <c r="BA2" s="148" t="s">
        <v>139</v>
      </c>
      <c r="BB2" s="148" t="s">
        <v>140</v>
      </c>
      <c r="BC2" s="148" t="s">
        <v>141</v>
      </c>
      <c r="BD2" s="148" t="s">
        <v>14</v>
      </c>
    </row>
    <row r="3" s="1" customFormat="1" ht="6.96" customHeight="1">
      <c r="B3" s="149"/>
      <c r="C3" s="150"/>
      <c r="D3" s="150"/>
      <c r="E3" s="150"/>
      <c r="F3" s="150"/>
      <c r="G3" s="150"/>
      <c r="H3" s="150"/>
      <c r="I3" s="151"/>
      <c r="J3" s="150"/>
      <c r="K3" s="150"/>
      <c r="L3" s="21"/>
      <c r="AT3" s="18" t="s">
        <v>14</v>
      </c>
      <c r="AZ3" s="148" t="s">
        <v>142</v>
      </c>
      <c r="BA3" s="148" t="s">
        <v>143</v>
      </c>
      <c r="BB3" s="148" t="s">
        <v>144</v>
      </c>
      <c r="BC3" s="148" t="s">
        <v>145</v>
      </c>
      <c r="BD3" s="148" t="s">
        <v>14</v>
      </c>
    </row>
    <row r="4" s="1" customFormat="1" ht="24.96" customHeight="1">
      <c r="B4" s="21"/>
      <c r="D4" s="152" t="s">
        <v>146</v>
      </c>
      <c r="I4" s="147"/>
      <c r="L4" s="21"/>
      <c r="M4" s="153" t="s">
        <v>10</v>
      </c>
      <c r="AT4" s="18" t="s">
        <v>4</v>
      </c>
      <c r="AZ4" s="148" t="s">
        <v>147</v>
      </c>
      <c r="BA4" s="148" t="s">
        <v>148</v>
      </c>
      <c r="BB4" s="148" t="s">
        <v>144</v>
      </c>
      <c r="BC4" s="148" t="s">
        <v>149</v>
      </c>
      <c r="BD4" s="148" t="s">
        <v>14</v>
      </c>
    </row>
    <row r="5" s="1" customFormat="1" ht="6.96" customHeight="1">
      <c r="B5" s="21"/>
      <c r="I5" s="147"/>
      <c r="L5" s="21"/>
      <c r="AZ5" s="148" t="s">
        <v>150</v>
      </c>
      <c r="BA5" s="148" t="s">
        <v>151</v>
      </c>
      <c r="BB5" s="148" t="s">
        <v>152</v>
      </c>
      <c r="BC5" s="148" t="s">
        <v>153</v>
      </c>
      <c r="BD5" s="148" t="s">
        <v>14</v>
      </c>
    </row>
    <row r="6" s="1" customFormat="1" ht="12" customHeight="1">
      <c r="B6" s="21"/>
      <c r="D6" s="154" t="s">
        <v>16</v>
      </c>
      <c r="I6" s="147"/>
      <c r="L6" s="21"/>
      <c r="AZ6" s="148" t="s">
        <v>154</v>
      </c>
      <c r="BA6" s="148" t="s">
        <v>155</v>
      </c>
      <c r="BB6" s="148" t="s">
        <v>152</v>
      </c>
      <c r="BC6" s="148" t="s">
        <v>156</v>
      </c>
      <c r="BD6" s="148" t="s">
        <v>14</v>
      </c>
    </row>
    <row r="7" s="1" customFormat="1" ht="25.5" customHeight="1">
      <c r="B7" s="21"/>
      <c r="E7" s="155" t="str">
        <f>'Rekapitulace stavby'!K6</f>
        <v>Rekonstrukce ulice Koněvova, Praha 3, akce č. 999337 - Etapa 1 (Husitská - Černínova)</v>
      </c>
      <c r="F7" s="154"/>
      <c r="G7" s="154"/>
      <c r="H7" s="154"/>
      <c r="I7" s="147"/>
      <c r="L7" s="21"/>
      <c r="AZ7" s="148" t="s">
        <v>157</v>
      </c>
      <c r="BA7" s="148" t="s">
        <v>158</v>
      </c>
      <c r="BB7" s="148" t="s">
        <v>152</v>
      </c>
      <c r="BC7" s="148" t="s">
        <v>159</v>
      </c>
      <c r="BD7" s="148" t="s">
        <v>14</v>
      </c>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c r="AZ8" s="148" t="s">
        <v>161</v>
      </c>
      <c r="BA8" s="148" t="s">
        <v>162</v>
      </c>
      <c r="BB8" s="148" t="s">
        <v>140</v>
      </c>
      <c r="BC8" s="148" t="s">
        <v>163</v>
      </c>
      <c r="BD8" s="148" t="s">
        <v>14</v>
      </c>
    </row>
    <row r="9" s="2" customFormat="1" ht="16.5" customHeight="1">
      <c r="A9" s="39"/>
      <c r="B9" s="45"/>
      <c r="C9" s="39"/>
      <c r="D9" s="39"/>
      <c r="E9" s="157" t="s">
        <v>164</v>
      </c>
      <c r="F9" s="39"/>
      <c r="G9" s="39"/>
      <c r="H9" s="39"/>
      <c r="I9" s="156"/>
      <c r="J9" s="39"/>
      <c r="K9" s="39"/>
      <c r="L9" s="64"/>
      <c r="S9" s="39"/>
      <c r="T9" s="39"/>
      <c r="U9" s="39"/>
      <c r="V9" s="39"/>
      <c r="W9" s="39"/>
      <c r="X9" s="39"/>
      <c r="Y9" s="39"/>
      <c r="Z9" s="39"/>
      <c r="AA9" s="39"/>
      <c r="AB9" s="39"/>
      <c r="AC9" s="39"/>
      <c r="AD9" s="39"/>
      <c r="AE9" s="39"/>
      <c r="AZ9" s="148" t="s">
        <v>165</v>
      </c>
      <c r="BA9" s="148" t="s">
        <v>166</v>
      </c>
      <c r="BB9" s="148" t="s">
        <v>140</v>
      </c>
      <c r="BC9" s="148" t="s">
        <v>167</v>
      </c>
      <c r="BD9" s="148" t="s">
        <v>14</v>
      </c>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c r="AZ10" s="148" t="s">
        <v>168</v>
      </c>
      <c r="BA10" s="148" t="s">
        <v>168</v>
      </c>
      <c r="BB10" s="148" t="s">
        <v>144</v>
      </c>
      <c r="BC10" s="148" t="s">
        <v>169</v>
      </c>
      <c r="BD10" s="148" t="s">
        <v>14</v>
      </c>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c r="AZ11" s="148" t="s">
        <v>170</v>
      </c>
      <c r="BA11" s="148" t="s">
        <v>171</v>
      </c>
      <c r="BB11" s="148" t="s">
        <v>152</v>
      </c>
      <c r="BC11" s="148" t="s">
        <v>172</v>
      </c>
      <c r="BD11" s="148" t="s">
        <v>14</v>
      </c>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c r="AZ12" s="148" t="s">
        <v>173</v>
      </c>
      <c r="BA12" s="148" t="s">
        <v>174</v>
      </c>
      <c r="BB12" s="148" t="s">
        <v>144</v>
      </c>
      <c r="BC12" s="148" t="s">
        <v>175</v>
      </c>
      <c r="BD12" s="148" t="s">
        <v>14</v>
      </c>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c r="AZ13" s="148" t="s">
        <v>176</v>
      </c>
      <c r="BA13" s="148" t="s">
        <v>177</v>
      </c>
      <c r="BB13" s="148" t="s">
        <v>178</v>
      </c>
      <c r="BC13" s="148" t="s">
        <v>179</v>
      </c>
      <c r="BD13" s="148" t="s">
        <v>14</v>
      </c>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c r="AZ14" s="148" t="s">
        <v>180</v>
      </c>
      <c r="BA14" s="148" t="s">
        <v>181</v>
      </c>
      <c r="BB14" s="148" t="s">
        <v>152</v>
      </c>
      <c r="BC14" s="148" t="s">
        <v>182</v>
      </c>
      <c r="BD14" s="148" t="s">
        <v>14</v>
      </c>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c r="AZ15" s="148" t="s">
        <v>183</v>
      </c>
      <c r="BA15" s="148" t="s">
        <v>184</v>
      </c>
      <c r="BB15" s="148" t="s">
        <v>185</v>
      </c>
      <c r="BC15" s="148" t="s">
        <v>186</v>
      </c>
      <c r="BD15" s="148" t="s">
        <v>14</v>
      </c>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c r="AZ16" s="148" t="s">
        <v>187</v>
      </c>
      <c r="BA16" s="148" t="s">
        <v>188</v>
      </c>
      <c r="BB16" s="148" t="s">
        <v>185</v>
      </c>
      <c r="BC16" s="148" t="s">
        <v>189</v>
      </c>
      <c r="BD16" s="148" t="s">
        <v>14</v>
      </c>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c r="AZ17" s="148" t="s">
        <v>190</v>
      </c>
      <c r="BA17" s="148" t="s">
        <v>191</v>
      </c>
      <c r="BB17" s="148" t="s">
        <v>185</v>
      </c>
      <c r="BC17" s="148" t="s">
        <v>192</v>
      </c>
      <c r="BD17" s="148" t="s">
        <v>14</v>
      </c>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c r="AZ18" s="148" t="s">
        <v>193</v>
      </c>
      <c r="BA18" s="148" t="s">
        <v>194</v>
      </c>
      <c r="BB18" s="148" t="s">
        <v>185</v>
      </c>
      <c r="BC18" s="148" t="s">
        <v>195</v>
      </c>
      <c r="BD18" s="148" t="s">
        <v>14</v>
      </c>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c r="AZ19" s="148" t="s">
        <v>196</v>
      </c>
      <c r="BA19" s="148" t="s">
        <v>197</v>
      </c>
      <c r="BB19" s="148" t="s">
        <v>185</v>
      </c>
      <c r="BC19" s="148" t="s">
        <v>198</v>
      </c>
      <c r="BD19" s="148" t="s">
        <v>14</v>
      </c>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c r="AZ20" s="148" t="s">
        <v>199</v>
      </c>
      <c r="BA20" s="148" t="s">
        <v>200</v>
      </c>
      <c r="BB20" s="148" t="s">
        <v>201</v>
      </c>
      <c r="BC20" s="148" t="s">
        <v>202</v>
      </c>
      <c r="BD20" s="148" t="s">
        <v>14</v>
      </c>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c r="AZ21" s="148" t="s">
        <v>203</v>
      </c>
      <c r="BA21" s="148" t="s">
        <v>204</v>
      </c>
      <c r="BB21" s="148" t="s">
        <v>140</v>
      </c>
      <c r="BC21" s="148" t="s">
        <v>205</v>
      </c>
      <c r="BD21" s="148" t="s">
        <v>14</v>
      </c>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c r="AZ22" s="148" t="s">
        <v>206</v>
      </c>
      <c r="BA22" s="148" t="s">
        <v>207</v>
      </c>
      <c r="BB22" s="148" t="s">
        <v>140</v>
      </c>
      <c r="BC22" s="148" t="s">
        <v>208</v>
      </c>
      <c r="BD22" s="148" t="s">
        <v>14</v>
      </c>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c r="AZ23" s="148" t="s">
        <v>209</v>
      </c>
      <c r="BA23" s="148" t="s">
        <v>210</v>
      </c>
      <c r="BB23" s="148" t="s">
        <v>140</v>
      </c>
      <c r="BC23" s="148" t="s">
        <v>211</v>
      </c>
      <c r="BD23" s="148" t="s">
        <v>14</v>
      </c>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c r="AZ24" s="148" t="s">
        <v>212</v>
      </c>
      <c r="BA24" s="148" t="s">
        <v>213</v>
      </c>
      <c r="BB24" s="148" t="s">
        <v>144</v>
      </c>
      <c r="BC24" s="148" t="s">
        <v>214</v>
      </c>
      <c r="BD24" s="148" t="s">
        <v>14</v>
      </c>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c r="AZ25" s="148" t="s">
        <v>215</v>
      </c>
      <c r="BA25" s="148" t="s">
        <v>216</v>
      </c>
      <c r="BB25" s="148" t="s">
        <v>140</v>
      </c>
      <c r="BC25" s="148" t="s">
        <v>217</v>
      </c>
      <c r="BD25" s="148" t="s">
        <v>14</v>
      </c>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c r="AZ26" s="148" t="s">
        <v>218</v>
      </c>
      <c r="BA26" s="148" t="s">
        <v>219</v>
      </c>
      <c r="BB26" s="148" t="s">
        <v>140</v>
      </c>
      <c r="BC26" s="148" t="s">
        <v>220</v>
      </c>
      <c r="BD26" s="148" t="s">
        <v>14</v>
      </c>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ROUND(J128,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ROUND((SUM(BE128:BE742)),  2)</f>
        <v>0</v>
      </c>
      <c r="G33" s="39"/>
      <c r="H33" s="39"/>
      <c r="I33" s="173">
        <v>0.20999999999999999</v>
      </c>
      <c r="J33" s="172">
        <f>ROUND(((SUM(BE128:BE742))*I33),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ROUND((SUM(BF128:BF742)),  2)</f>
        <v>0</v>
      </c>
      <c r="G34" s="39"/>
      <c r="H34" s="39"/>
      <c r="I34" s="173">
        <v>0.14999999999999999</v>
      </c>
      <c r="J34" s="172">
        <f>ROUND(((SUM(BF128:BF742))*I34),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ROUND((SUM(BG128:BG742)),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ROUND((SUM(BH128:BH742)),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ROUND((SUM(BI128:BI742)),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101 - Komunikace</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J128</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226</v>
      </c>
      <c r="E97" s="207"/>
      <c r="F97" s="207"/>
      <c r="G97" s="207"/>
      <c r="H97" s="207"/>
      <c r="I97" s="208"/>
      <c r="J97" s="209">
        <f>J129</f>
        <v>0</v>
      </c>
      <c r="K97" s="205"/>
      <c r="L97" s="210"/>
      <c r="S97" s="9"/>
      <c r="T97" s="9"/>
      <c r="U97" s="9"/>
      <c r="V97" s="9"/>
      <c r="W97" s="9"/>
      <c r="X97" s="9"/>
      <c r="Y97" s="9"/>
      <c r="Z97" s="9"/>
      <c r="AA97" s="9"/>
      <c r="AB97" s="9"/>
      <c r="AC97" s="9"/>
      <c r="AD97" s="9"/>
      <c r="AE97" s="9"/>
    </row>
    <row r="98" s="10" customFormat="1" ht="19.92" customHeight="1">
      <c r="A98" s="10"/>
      <c r="B98" s="211"/>
      <c r="C98" s="134"/>
      <c r="D98" s="212" t="s">
        <v>227</v>
      </c>
      <c r="E98" s="213"/>
      <c r="F98" s="213"/>
      <c r="G98" s="213"/>
      <c r="H98" s="213"/>
      <c r="I98" s="214"/>
      <c r="J98" s="215">
        <f>J130</f>
        <v>0</v>
      </c>
      <c r="K98" s="134"/>
      <c r="L98" s="216"/>
      <c r="S98" s="10"/>
      <c r="T98" s="10"/>
      <c r="U98" s="10"/>
      <c r="V98" s="10"/>
      <c r="W98" s="10"/>
      <c r="X98" s="10"/>
      <c r="Y98" s="10"/>
      <c r="Z98" s="10"/>
      <c r="AA98" s="10"/>
      <c r="AB98" s="10"/>
      <c r="AC98" s="10"/>
      <c r="AD98" s="10"/>
      <c r="AE98" s="10"/>
    </row>
    <row r="99" s="10" customFormat="1" ht="19.92" customHeight="1">
      <c r="A99" s="10"/>
      <c r="B99" s="211"/>
      <c r="C99" s="134"/>
      <c r="D99" s="212" t="s">
        <v>228</v>
      </c>
      <c r="E99" s="213"/>
      <c r="F99" s="213"/>
      <c r="G99" s="213"/>
      <c r="H99" s="213"/>
      <c r="I99" s="214"/>
      <c r="J99" s="215">
        <f>J266</f>
        <v>0</v>
      </c>
      <c r="K99" s="134"/>
      <c r="L99" s="216"/>
      <c r="S99" s="10"/>
      <c r="T99" s="10"/>
      <c r="U99" s="10"/>
      <c r="V99" s="10"/>
      <c r="W99" s="10"/>
      <c r="X99" s="10"/>
      <c r="Y99" s="10"/>
      <c r="Z99" s="10"/>
      <c r="AA99" s="10"/>
      <c r="AB99" s="10"/>
      <c r="AC99" s="10"/>
      <c r="AD99" s="10"/>
      <c r="AE99" s="10"/>
    </row>
    <row r="100" s="10" customFormat="1" ht="19.92" customHeight="1">
      <c r="A100" s="10"/>
      <c r="B100" s="211"/>
      <c r="C100" s="134"/>
      <c r="D100" s="212" t="s">
        <v>229</v>
      </c>
      <c r="E100" s="213"/>
      <c r="F100" s="213"/>
      <c r="G100" s="213"/>
      <c r="H100" s="213"/>
      <c r="I100" s="214"/>
      <c r="J100" s="215">
        <f>J279</f>
        <v>0</v>
      </c>
      <c r="K100" s="134"/>
      <c r="L100" s="216"/>
      <c r="S100" s="10"/>
      <c r="T100" s="10"/>
      <c r="U100" s="10"/>
      <c r="V100" s="10"/>
      <c r="W100" s="10"/>
      <c r="X100" s="10"/>
      <c r="Y100" s="10"/>
      <c r="Z100" s="10"/>
      <c r="AA100" s="10"/>
      <c r="AB100" s="10"/>
      <c r="AC100" s="10"/>
      <c r="AD100" s="10"/>
      <c r="AE100" s="10"/>
    </row>
    <row r="101" s="10" customFormat="1" ht="19.92" customHeight="1">
      <c r="A101" s="10"/>
      <c r="B101" s="211"/>
      <c r="C101" s="134"/>
      <c r="D101" s="212" t="s">
        <v>230</v>
      </c>
      <c r="E101" s="213"/>
      <c r="F101" s="213"/>
      <c r="G101" s="213"/>
      <c r="H101" s="213"/>
      <c r="I101" s="214"/>
      <c r="J101" s="215">
        <f>J285</f>
        <v>0</v>
      </c>
      <c r="K101" s="134"/>
      <c r="L101" s="216"/>
      <c r="S101" s="10"/>
      <c r="T101" s="10"/>
      <c r="U101" s="10"/>
      <c r="V101" s="10"/>
      <c r="W101" s="10"/>
      <c r="X101" s="10"/>
      <c r="Y101" s="10"/>
      <c r="Z101" s="10"/>
      <c r="AA101" s="10"/>
      <c r="AB101" s="10"/>
      <c r="AC101" s="10"/>
      <c r="AD101" s="10"/>
      <c r="AE101" s="10"/>
    </row>
    <row r="102" s="10" customFormat="1" ht="19.92" customHeight="1">
      <c r="A102" s="10"/>
      <c r="B102" s="211"/>
      <c r="C102" s="134"/>
      <c r="D102" s="212" t="s">
        <v>231</v>
      </c>
      <c r="E102" s="213"/>
      <c r="F102" s="213"/>
      <c r="G102" s="213"/>
      <c r="H102" s="213"/>
      <c r="I102" s="214"/>
      <c r="J102" s="215">
        <f>J414</f>
        <v>0</v>
      </c>
      <c r="K102" s="134"/>
      <c r="L102" s="216"/>
      <c r="S102" s="10"/>
      <c r="T102" s="10"/>
      <c r="U102" s="10"/>
      <c r="V102" s="10"/>
      <c r="W102" s="10"/>
      <c r="X102" s="10"/>
      <c r="Y102" s="10"/>
      <c r="Z102" s="10"/>
      <c r="AA102" s="10"/>
      <c r="AB102" s="10"/>
      <c r="AC102" s="10"/>
      <c r="AD102" s="10"/>
      <c r="AE102" s="10"/>
    </row>
    <row r="103" s="10" customFormat="1" ht="19.92" customHeight="1">
      <c r="A103" s="10"/>
      <c r="B103" s="211"/>
      <c r="C103" s="134"/>
      <c r="D103" s="212" t="s">
        <v>232</v>
      </c>
      <c r="E103" s="213"/>
      <c r="F103" s="213"/>
      <c r="G103" s="213"/>
      <c r="H103" s="213"/>
      <c r="I103" s="214"/>
      <c r="J103" s="215">
        <f>J418</f>
        <v>0</v>
      </c>
      <c r="K103" s="134"/>
      <c r="L103" s="216"/>
      <c r="S103" s="10"/>
      <c r="T103" s="10"/>
      <c r="U103" s="10"/>
      <c r="V103" s="10"/>
      <c r="W103" s="10"/>
      <c r="X103" s="10"/>
      <c r="Y103" s="10"/>
      <c r="Z103" s="10"/>
      <c r="AA103" s="10"/>
      <c r="AB103" s="10"/>
      <c r="AC103" s="10"/>
      <c r="AD103" s="10"/>
      <c r="AE103" s="10"/>
    </row>
    <row r="104" s="10" customFormat="1" ht="19.92" customHeight="1">
      <c r="A104" s="10"/>
      <c r="B104" s="211"/>
      <c r="C104" s="134"/>
      <c r="D104" s="212" t="s">
        <v>233</v>
      </c>
      <c r="E104" s="213"/>
      <c r="F104" s="213"/>
      <c r="G104" s="213"/>
      <c r="H104" s="213"/>
      <c r="I104" s="214"/>
      <c r="J104" s="215">
        <f>J450</f>
        <v>0</v>
      </c>
      <c r="K104" s="134"/>
      <c r="L104" s="216"/>
      <c r="S104" s="10"/>
      <c r="T104" s="10"/>
      <c r="U104" s="10"/>
      <c r="V104" s="10"/>
      <c r="W104" s="10"/>
      <c r="X104" s="10"/>
      <c r="Y104" s="10"/>
      <c r="Z104" s="10"/>
      <c r="AA104" s="10"/>
      <c r="AB104" s="10"/>
      <c r="AC104" s="10"/>
      <c r="AD104" s="10"/>
      <c r="AE104" s="10"/>
    </row>
    <row r="105" s="10" customFormat="1" ht="19.92" customHeight="1">
      <c r="A105" s="10"/>
      <c r="B105" s="211"/>
      <c r="C105" s="134"/>
      <c r="D105" s="212" t="s">
        <v>234</v>
      </c>
      <c r="E105" s="213"/>
      <c r="F105" s="213"/>
      <c r="G105" s="213"/>
      <c r="H105" s="213"/>
      <c r="I105" s="214"/>
      <c r="J105" s="215">
        <f>J685</f>
        <v>0</v>
      </c>
      <c r="K105" s="134"/>
      <c r="L105" s="216"/>
      <c r="S105" s="10"/>
      <c r="T105" s="10"/>
      <c r="U105" s="10"/>
      <c r="V105" s="10"/>
      <c r="W105" s="10"/>
      <c r="X105" s="10"/>
      <c r="Y105" s="10"/>
      <c r="Z105" s="10"/>
      <c r="AA105" s="10"/>
      <c r="AB105" s="10"/>
      <c r="AC105" s="10"/>
      <c r="AD105" s="10"/>
      <c r="AE105" s="10"/>
    </row>
    <row r="106" s="10" customFormat="1" ht="19.92" customHeight="1">
      <c r="A106" s="10"/>
      <c r="B106" s="211"/>
      <c r="C106" s="134"/>
      <c r="D106" s="212" t="s">
        <v>235</v>
      </c>
      <c r="E106" s="213"/>
      <c r="F106" s="213"/>
      <c r="G106" s="213"/>
      <c r="H106" s="213"/>
      <c r="I106" s="214"/>
      <c r="J106" s="215">
        <f>J730</f>
        <v>0</v>
      </c>
      <c r="K106" s="134"/>
      <c r="L106" s="216"/>
      <c r="S106" s="10"/>
      <c r="T106" s="10"/>
      <c r="U106" s="10"/>
      <c r="V106" s="10"/>
      <c r="W106" s="10"/>
      <c r="X106" s="10"/>
      <c r="Y106" s="10"/>
      <c r="Z106" s="10"/>
      <c r="AA106" s="10"/>
      <c r="AB106" s="10"/>
      <c r="AC106" s="10"/>
      <c r="AD106" s="10"/>
      <c r="AE106" s="10"/>
    </row>
    <row r="107" s="9" customFormat="1" ht="24.96" customHeight="1">
      <c r="A107" s="9"/>
      <c r="B107" s="204"/>
      <c r="C107" s="205"/>
      <c r="D107" s="206" t="s">
        <v>236</v>
      </c>
      <c r="E107" s="207"/>
      <c r="F107" s="207"/>
      <c r="G107" s="207"/>
      <c r="H107" s="207"/>
      <c r="I107" s="208"/>
      <c r="J107" s="209">
        <f>J737</f>
        <v>0</v>
      </c>
      <c r="K107" s="205"/>
      <c r="L107" s="210"/>
      <c r="S107" s="9"/>
      <c r="T107" s="9"/>
      <c r="U107" s="9"/>
      <c r="V107" s="9"/>
      <c r="W107" s="9"/>
      <c r="X107" s="9"/>
      <c r="Y107" s="9"/>
      <c r="Z107" s="9"/>
      <c r="AA107" s="9"/>
      <c r="AB107" s="9"/>
      <c r="AC107" s="9"/>
      <c r="AD107" s="9"/>
      <c r="AE107" s="9"/>
    </row>
    <row r="108" s="10" customFormat="1" ht="19.92" customHeight="1">
      <c r="A108" s="10"/>
      <c r="B108" s="211"/>
      <c r="C108" s="134"/>
      <c r="D108" s="212" t="s">
        <v>237</v>
      </c>
      <c r="E108" s="213"/>
      <c r="F108" s="213"/>
      <c r="G108" s="213"/>
      <c r="H108" s="213"/>
      <c r="I108" s="214"/>
      <c r="J108" s="215">
        <f>J738</f>
        <v>0</v>
      </c>
      <c r="K108" s="134"/>
      <c r="L108" s="216"/>
      <c r="S108" s="10"/>
      <c r="T108" s="10"/>
      <c r="U108" s="10"/>
      <c r="V108" s="10"/>
      <c r="W108" s="10"/>
      <c r="X108" s="10"/>
      <c r="Y108" s="10"/>
      <c r="Z108" s="10"/>
      <c r="AA108" s="10"/>
      <c r="AB108" s="10"/>
      <c r="AC108" s="10"/>
      <c r="AD108" s="10"/>
      <c r="AE108" s="10"/>
    </row>
    <row r="109" s="2" customFormat="1" ht="21.84" customHeight="1">
      <c r="A109" s="39"/>
      <c r="B109" s="40"/>
      <c r="C109" s="41"/>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6.96" customHeight="1">
      <c r="A110" s="39"/>
      <c r="B110" s="67"/>
      <c r="C110" s="68"/>
      <c r="D110" s="68"/>
      <c r="E110" s="68"/>
      <c r="F110" s="68"/>
      <c r="G110" s="68"/>
      <c r="H110" s="68"/>
      <c r="I110" s="194"/>
      <c r="J110" s="68"/>
      <c r="K110" s="68"/>
      <c r="L110" s="64"/>
      <c r="S110" s="39"/>
      <c r="T110" s="39"/>
      <c r="U110" s="39"/>
      <c r="V110" s="39"/>
      <c r="W110" s="39"/>
      <c r="X110" s="39"/>
      <c r="Y110" s="39"/>
      <c r="Z110" s="39"/>
      <c r="AA110" s="39"/>
      <c r="AB110" s="39"/>
      <c r="AC110" s="39"/>
      <c r="AD110" s="39"/>
      <c r="AE110" s="39"/>
    </row>
    <row r="114" s="2" customFormat="1" ht="6.96" customHeight="1">
      <c r="A114" s="39"/>
      <c r="B114" s="69"/>
      <c r="C114" s="70"/>
      <c r="D114" s="70"/>
      <c r="E114" s="70"/>
      <c r="F114" s="70"/>
      <c r="G114" s="70"/>
      <c r="H114" s="70"/>
      <c r="I114" s="197"/>
      <c r="J114" s="70"/>
      <c r="K114" s="70"/>
      <c r="L114" s="64"/>
      <c r="S114" s="39"/>
      <c r="T114" s="39"/>
      <c r="U114" s="39"/>
      <c r="V114" s="39"/>
      <c r="W114" s="39"/>
      <c r="X114" s="39"/>
      <c r="Y114" s="39"/>
      <c r="Z114" s="39"/>
      <c r="AA114" s="39"/>
      <c r="AB114" s="39"/>
      <c r="AC114" s="39"/>
      <c r="AD114" s="39"/>
      <c r="AE114" s="39"/>
    </row>
    <row r="115" s="2" customFormat="1" ht="24.96" customHeight="1">
      <c r="A115" s="39"/>
      <c r="B115" s="40"/>
      <c r="C115" s="24" t="s">
        <v>238</v>
      </c>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16</v>
      </c>
      <c r="D117" s="41"/>
      <c r="E117" s="41"/>
      <c r="F117" s="41"/>
      <c r="G117" s="41"/>
      <c r="H117" s="41"/>
      <c r="I117" s="156"/>
      <c r="J117" s="41"/>
      <c r="K117" s="41"/>
      <c r="L117" s="64"/>
      <c r="S117" s="39"/>
      <c r="T117" s="39"/>
      <c r="U117" s="39"/>
      <c r="V117" s="39"/>
      <c r="W117" s="39"/>
      <c r="X117" s="39"/>
      <c r="Y117" s="39"/>
      <c r="Z117" s="39"/>
      <c r="AA117" s="39"/>
      <c r="AB117" s="39"/>
      <c r="AC117" s="39"/>
      <c r="AD117" s="39"/>
      <c r="AE117" s="39"/>
    </row>
    <row r="118" s="2" customFormat="1" ht="25.5" customHeight="1">
      <c r="A118" s="39"/>
      <c r="B118" s="40"/>
      <c r="C118" s="41"/>
      <c r="D118" s="41"/>
      <c r="E118" s="198" t="str">
        <f>E7</f>
        <v>Rekonstrukce ulice Koněvova, Praha 3, akce č. 999337 - Etapa 1 (Husitská - Černínova)</v>
      </c>
      <c r="F118" s="33"/>
      <c r="G118" s="33"/>
      <c r="H118" s="33"/>
      <c r="I118" s="156"/>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160</v>
      </c>
      <c r="D119" s="41"/>
      <c r="E119" s="41"/>
      <c r="F119" s="41"/>
      <c r="G119" s="41"/>
      <c r="H119" s="41"/>
      <c r="I119" s="156"/>
      <c r="J119" s="41"/>
      <c r="K119" s="41"/>
      <c r="L119" s="64"/>
      <c r="S119" s="39"/>
      <c r="T119" s="39"/>
      <c r="U119" s="39"/>
      <c r="V119" s="39"/>
      <c r="W119" s="39"/>
      <c r="X119" s="39"/>
      <c r="Y119" s="39"/>
      <c r="Z119" s="39"/>
      <c r="AA119" s="39"/>
      <c r="AB119" s="39"/>
      <c r="AC119" s="39"/>
      <c r="AD119" s="39"/>
      <c r="AE119" s="39"/>
    </row>
    <row r="120" s="2" customFormat="1" ht="16.5" customHeight="1">
      <c r="A120" s="39"/>
      <c r="B120" s="40"/>
      <c r="C120" s="41"/>
      <c r="D120" s="41"/>
      <c r="E120" s="77" t="str">
        <f>E9</f>
        <v>SO 101 - Komunikace</v>
      </c>
      <c r="F120" s="41"/>
      <c r="G120" s="41"/>
      <c r="H120" s="41"/>
      <c r="I120" s="156"/>
      <c r="J120" s="41"/>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156"/>
      <c r="J121" s="41"/>
      <c r="K121" s="41"/>
      <c r="L121" s="64"/>
      <c r="S121" s="39"/>
      <c r="T121" s="39"/>
      <c r="U121" s="39"/>
      <c r="V121" s="39"/>
      <c r="W121" s="39"/>
      <c r="X121" s="39"/>
      <c r="Y121" s="39"/>
      <c r="Z121" s="39"/>
      <c r="AA121" s="39"/>
      <c r="AB121" s="39"/>
      <c r="AC121" s="39"/>
      <c r="AD121" s="39"/>
      <c r="AE121" s="39"/>
    </row>
    <row r="122" s="2" customFormat="1" ht="12" customHeight="1">
      <c r="A122" s="39"/>
      <c r="B122" s="40"/>
      <c r="C122" s="33" t="s">
        <v>20</v>
      </c>
      <c r="D122" s="41"/>
      <c r="E122" s="41"/>
      <c r="F122" s="28" t="str">
        <f>F12</f>
        <v>ulice Koněvova</v>
      </c>
      <c r="G122" s="41"/>
      <c r="H122" s="41"/>
      <c r="I122" s="158" t="s">
        <v>22</v>
      </c>
      <c r="J122" s="80" t="str">
        <f>IF(J12="","",J12)</f>
        <v>8. 12. 2019</v>
      </c>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156"/>
      <c r="J123" s="41"/>
      <c r="K123" s="41"/>
      <c r="L123" s="64"/>
      <c r="S123" s="39"/>
      <c r="T123" s="39"/>
      <c r="U123" s="39"/>
      <c r="V123" s="39"/>
      <c r="W123" s="39"/>
      <c r="X123" s="39"/>
      <c r="Y123" s="39"/>
      <c r="Z123" s="39"/>
      <c r="AA123" s="39"/>
      <c r="AB123" s="39"/>
      <c r="AC123" s="39"/>
      <c r="AD123" s="39"/>
      <c r="AE123" s="39"/>
    </row>
    <row r="124" s="2" customFormat="1" ht="15.15" customHeight="1">
      <c r="A124" s="39"/>
      <c r="B124" s="40"/>
      <c r="C124" s="33" t="s">
        <v>24</v>
      </c>
      <c r="D124" s="41"/>
      <c r="E124" s="41"/>
      <c r="F124" s="28" t="str">
        <f>E15</f>
        <v>Technická správa komunikací hl. m. Prahy a.s.</v>
      </c>
      <c r="G124" s="41"/>
      <c r="H124" s="41"/>
      <c r="I124" s="158" t="s">
        <v>32</v>
      </c>
      <c r="J124" s="37" t="str">
        <f>E21</f>
        <v>DIPRO, spol s r.o.</v>
      </c>
      <c r="K124" s="41"/>
      <c r="L124" s="64"/>
      <c r="S124" s="39"/>
      <c r="T124" s="39"/>
      <c r="U124" s="39"/>
      <c r="V124" s="39"/>
      <c r="W124" s="39"/>
      <c r="X124" s="39"/>
      <c r="Y124" s="39"/>
      <c r="Z124" s="39"/>
      <c r="AA124" s="39"/>
      <c r="AB124" s="39"/>
      <c r="AC124" s="39"/>
      <c r="AD124" s="39"/>
      <c r="AE124" s="39"/>
    </row>
    <row r="125" s="2" customFormat="1" ht="15.15" customHeight="1">
      <c r="A125" s="39"/>
      <c r="B125" s="40"/>
      <c r="C125" s="33" t="s">
        <v>30</v>
      </c>
      <c r="D125" s="41"/>
      <c r="E125" s="41"/>
      <c r="F125" s="28" t="str">
        <f>IF(E18="","",E18)</f>
        <v>Vyplň údaj</v>
      </c>
      <c r="G125" s="41"/>
      <c r="H125" s="41"/>
      <c r="I125" s="158" t="s">
        <v>37</v>
      </c>
      <c r="J125" s="37" t="str">
        <f>E24</f>
        <v>TMI Building s.r.o.</v>
      </c>
      <c r="K125" s="41"/>
      <c r="L125" s="64"/>
      <c r="S125" s="39"/>
      <c r="T125" s="39"/>
      <c r="U125" s="39"/>
      <c r="V125" s="39"/>
      <c r="W125" s="39"/>
      <c r="X125" s="39"/>
      <c r="Y125" s="39"/>
      <c r="Z125" s="39"/>
      <c r="AA125" s="39"/>
      <c r="AB125" s="39"/>
      <c r="AC125" s="39"/>
      <c r="AD125" s="39"/>
      <c r="AE125" s="39"/>
    </row>
    <row r="126" s="2" customFormat="1" ht="10.32" customHeight="1">
      <c r="A126" s="39"/>
      <c r="B126" s="40"/>
      <c r="C126" s="41"/>
      <c r="D126" s="41"/>
      <c r="E126" s="41"/>
      <c r="F126" s="41"/>
      <c r="G126" s="41"/>
      <c r="H126" s="41"/>
      <c r="I126" s="156"/>
      <c r="J126" s="41"/>
      <c r="K126" s="41"/>
      <c r="L126" s="64"/>
      <c r="S126" s="39"/>
      <c r="T126" s="39"/>
      <c r="U126" s="39"/>
      <c r="V126" s="39"/>
      <c r="W126" s="39"/>
      <c r="X126" s="39"/>
      <c r="Y126" s="39"/>
      <c r="Z126" s="39"/>
      <c r="AA126" s="39"/>
      <c r="AB126" s="39"/>
      <c r="AC126" s="39"/>
      <c r="AD126" s="39"/>
      <c r="AE126" s="39"/>
    </row>
    <row r="127" s="11" customFormat="1" ht="29.28" customHeight="1">
      <c r="A127" s="217"/>
      <c r="B127" s="218"/>
      <c r="C127" s="219" t="s">
        <v>239</v>
      </c>
      <c r="D127" s="220" t="s">
        <v>67</v>
      </c>
      <c r="E127" s="220" t="s">
        <v>63</v>
      </c>
      <c r="F127" s="220" t="s">
        <v>64</v>
      </c>
      <c r="G127" s="220" t="s">
        <v>240</v>
      </c>
      <c r="H127" s="220" t="s">
        <v>241</v>
      </c>
      <c r="I127" s="221" t="s">
        <v>242</v>
      </c>
      <c r="J127" s="220" t="s">
        <v>223</v>
      </c>
      <c r="K127" s="222" t="s">
        <v>243</v>
      </c>
      <c r="L127" s="223"/>
      <c r="M127" s="101" t="s">
        <v>1</v>
      </c>
      <c r="N127" s="102" t="s">
        <v>46</v>
      </c>
      <c r="O127" s="102" t="s">
        <v>244</v>
      </c>
      <c r="P127" s="102" t="s">
        <v>245</v>
      </c>
      <c r="Q127" s="102" t="s">
        <v>246</v>
      </c>
      <c r="R127" s="102" t="s">
        <v>247</v>
      </c>
      <c r="S127" s="102" t="s">
        <v>248</v>
      </c>
      <c r="T127" s="103" t="s">
        <v>249</v>
      </c>
      <c r="U127" s="217"/>
      <c r="V127" s="217"/>
      <c r="W127" s="217"/>
      <c r="X127" s="217"/>
      <c r="Y127" s="217"/>
      <c r="Z127" s="217"/>
      <c r="AA127" s="217"/>
      <c r="AB127" s="217"/>
      <c r="AC127" s="217"/>
      <c r="AD127" s="217"/>
      <c r="AE127" s="217"/>
    </row>
    <row r="128" s="2" customFormat="1" ht="22.8" customHeight="1">
      <c r="A128" s="39"/>
      <c r="B128" s="40"/>
      <c r="C128" s="108" t="s">
        <v>250</v>
      </c>
      <c r="D128" s="41"/>
      <c r="E128" s="41"/>
      <c r="F128" s="41"/>
      <c r="G128" s="41"/>
      <c r="H128" s="41"/>
      <c r="I128" s="156"/>
      <c r="J128" s="224">
        <f>BK128</f>
        <v>0</v>
      </c>
      <c r="K128" s="41"/>
      <c r="L128" s="45"/>
      <c r="M128" s="104"/>
      <c r="N128" s="225"/>
      <c r="O128" s="105"/>
      <c r="P128" s="226">
        <f>P129+P737</f>
        <v>0</v>
      </c>
      <c r="Q128" s="105"/>
      <c r="R128" s="226">
        <f>R129+R737</f>
        <v>9297.2930563560003</v>
      </c>
      <c r="S128" s="105"/>
      <c r="T128" s="227">
        <f>T129+T737</f>
        <v>17117.330000000002</v>
      </c>
      <c r="U128" s="39"/>
      <c r="V128" s="39"/>
      <c r="W128" s="39"/>
      <c r="X128" s="39"/>
      <c r="Y128" s="39"/>
      <c r="Z128" s="39"/>
      <c r="AA128" s="39"/>
      <c r="AB128" s="39"/>
      <c r="AC128" s="39"/>
      <c r="AD128" s="39"/>
      <c r="AE128" s="39"/>
      <c r="AT128" s="18" t="s">
        <v>81</v>
      </c>
      <c r="AU128" s="18" t="s">
        <v>225</v>
      </c>
      <c r="BK128" s="228">
        <f>BK129+BK737</f>
        <v>0</v>
      </c>
    </row>
    <row r="129" s="12" customFormat="1" ht="25.92" customHeight="1">
      <c r="A129" s="12"/>
      <c r="B129" s="229"/>
      <c r="C129" s="230"/>
      <c r="D129" s="231" t="s">
        <v>81</v>
      </c>
      <c r="E129" s="232" t="s">
        <v>251</v>
      </c>
      <c r="F129" s="232" t="s">
        <v>252</v>
      </c>
      <c r="G129" s="230"/>
      <c r="H129" s="230"/>
      <c r="I129" s="233"/>
      <c r="J129" s="234">
        <f>BK129</f>
        <v>0</v>
      </c>
      <c r="K129" s="230"/>
      <c r="L129" s="235"/>
      <c r="M129" s="236"/>
      <c r="N129" s="237"/>
      <c r="O129" s="237"/>
      <c r="P129" s="238">
        <f>P130+P266+P279+P285+P414+P418+P450+P685+P730</f>
        <v>0</v>
      </c>
      <c r="Q129" s="237"/>
      <c r="R129" s="238">
        <f>R130+R266+R279+R285+R414+R418+R450+R685+R730</f>
        <v>9297.2870063560003</v>
      </c>
      <c r="S129" s="237"/>
      <c r="T129" s="239">
        <f>T130+T266+T279+T285+T414+T418+T450+T685+T730</f>
        <v>17117.330000000002</v>
      </c>
      <c r="U129" s="12"/>
      <c r="V129" s="12"/>
      <c r="W129" s="12"/>
      <c r="X129" s="12"/>
      <c r="Y129" s="12"/>
      <c r="Z129" s="12"/>
      <c r="AA129" s="12"/>
      <c r="AB129" s="12"/>
      <c r="AC129" s="12"/>
      <c r="AD129" s="12"/>
      <c r="AE129" s="12"/>
      <c r="AR129" s="240" t="s">
        <v>90</v>
      </c>
      <c r="AT129" s="241" t="s">
        <v>81</v>
      </c>
      <c r="AU129" s="241" t="s">
        <v>82</v>
      </c>
      <c r="AY129" s="240" t="s">
        <v>253</v>
      </c>
      <c r="BK129" s="242">
        <f>BK130+BK266+BK279+BK285+BK414+BK418+BK450+BK685+BK730</f>
        <v>0</v>
      </c>
    </row>
    <row r="130" s="12" customFormat="1" ht="22.8" customHeight="1">
      <c r="A130" s="12"/>
      <c r="B130" s="229"/>
      <c r="C130" s="230"/>
      <c r="D130" s="231" t="s">
        <v>81</v>
      </c>
      <c r="E130" s="243" t="s">
        <v>90</v>
      </c>
      <c r="F130" s="243" t="s">
        <v>254</v>
      </c>
      <c r="G130" s="230"/>
      <c r="H130" s="230"/>
      <c r="I130" s="233"/>
      <c r="J130" s="244">
        <f>BK130</f>
        <v>0</v>
      </c>
      <c r="K130" s="230"/>
      <c r="L130" s="235"/>
      <c r="M130" s="236"/>
      <c r="N130" s="237"/>
      <c r="O130" s="237"/>
      <c r="P130" s="238">
        <f>SUM(P131:P265)</f>
        <v>0</v>
      </c>
      <c r="Q130" s="237"/>
      <c r="R130" s="238">
        <f>SUM(R131:R265)</f>
        <v>18.967092370000003</v>
      </c>
      <c r="S130" s="237"/>
      <c r="T130" s="239">
        <f>SUM(T131:T265)</f>
        <v>16712.036</v>
      </c>
      <c r="U130" s="12"/>
      <c r="V130" s="12"/>
      <c r="W130" s="12"/>
      <c r="X130" s="12"/>
      <c r="Y130" s="12"/>
      <c r="Z130" s="12"/>
      <c r="AA130" s="12"/>
      <c r="AB130" s="12"/>
      <c r="AC130" s="12"/>
      <c r="AD130" s="12"/>
      <c r="AE130" s="12"/>
      <c r="AR130" s="240" t="s">
        <v>90</v>
      </c>
      <c r="AT130" s="241" t="s">
        <v>81</v>
      </c>
      <c r="AU130" s="241" t="s">
        <v>90</v>
      </c>
      <c r="AY130" s="240" t="s">
        <v>253</v>
      </c>
      <c r="BK130" s="242">
        <f>SUM(BK131:BK265)</f>
        <v>0</v>
      </c>
    </row>
    <row r="131" s="2" customFormat="1" ht="48" customHeight="1">
      <c r="A131" s="39"/>
      <c r="B131" s="40"/>
      <c r="C131" s="245" t="s">
        <v>90</v>
      </c>
      <c r="D131" s="245" t="s">
        <v>255</v>
      </c>
      <c r="E131" s="246" t="s">
        <v>256</v>
      </c>
      <c r="F131" s="247" t="s">
        <v>257</v>
      </c>
      <c r="G131" s="248" t="s">
        <v>140</v>
      </c>
      <c r="H131" s="249">
        <v>25</v>
      </c>
      <c r="I131" s="250"/>
      <c r="J131" s="251">
        <f>ROUND(I131*H131,2)</f>
        <v>0</v>
      </c>
      <c r="K131" s="247" t="s">
        <v>258</v>
      </c>
      <c r="L131" s="45"/>
      <c r="M131" s="252" t="s">
        <v>1</v>
      </c>
      <c r="N131" s="253" t="s">
        <v>47</v>
      </c>
      <c r="O131" s="92"/>
      <c r="P131" s="254">
        <f>O131*H131</f>
        <v>0</v>
      </c>
      <c r="Q131" s="254">
        <v>0</v>
      </c>
      <c r="R131" s="254">
        <f>Q131*H131</f>
        <v>0</v>
      </c>
      <c r="S131" s="254">
        <v>0.505</v>
      </c>
      <c r="T131" s="255">
        <f>S131*H131</f>
        <v>12.625</v>
      </c>
      <c r="U131" s="39"/>
      <c r="V131" s="39"/>
      <c r="W131" s="39"/>
      <c r="X131" s="39"/>
      <c r="Y131" s="39"/>
      <c r="Z131" s="39"/>
      <c r="AA131" s="39"/>
      <c r="AB131" s="39"/>
      <c r="AC131" s="39"/>
      <c r="AD131" s="39"/>
      <c r="AE131" s="39"/>
      <c r="AR131" s="256" t="s">
        <v>259</v>
      </c>
      <c r="AT131" s="256" t="s">
        <v>255</v>
      </c>
      <c r="AU131" s="256" t="s">
        <v>14</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259</v>
      </c>
      <c r="BM131" s="256" t="s">
        <v>260</v>
      </c>
    </row>
    <row r="132" s="2" customFormat="1">
      <c r="A132" s="39"/>
      <c r="B132" s="40"/>
      <c r="C132" s="41"/>
      <c r="D132" s="258" t="s">
        <v>261</v>
      </c>
      <c r="E132" s="41"/>
      <c r="F132" s="259" t="s">
        <v>262</v>
      </c>
      <c r="G132" s="41"/>
      <c r="H132" s="41"/>
      <c r="I132" s="156"/>
      <c r="J132" s="41"/>
      <c r="K132" s="41"/>
      <c r="L132" s="45"/>
      <c r="M132" s="260"/>
      <c r="N132" s="261"/>
      <c r="O132" s="92"/>
      <c r="P132" s="92"/>
      <c r="Q132" s="92"/>
      <c r="R132" s="92"/>
      <c r="S132" s="92"/>
      <c r="T132" s="93"/>
      <c r="U132" s="39"/>
      <c r="V132" s="39"/>
      <c r="W132" s="39"/>
      <c r="X132" s="39"/>
      <c r="Y132" s="39"/>
      <c r="Z132" s="39"/>
      <c r="AA132" s="39"/>
      <c r="AB132" s="39"/>
      <c r="AC132" s="39"/>
      <c r="AD132" s="39"/>
      <c r="AE132" s="39"/>
      <c r="AT132" s="18" t="s">
        <v>261</v>
      </c>
      <c r="AU132" s="18" t="s">
        <v>14</v>
      </c>
    </row>
    <row r="133" s="2" customFormat="1" ht="60" customHeight="1">
      <c r="A133" s="39"/>
      <c r="B133" s="40"/>
      <c r="C133" s="245" t="s">
        <v>14</v>
      </c>
      <c r="D133" s="245" t="s">
        <v>255</v>
      </c>
      <c r="E133" s="246" t="s">
        <v>263</v>
      </c>
      <c r="F133" s="247" t="s">
        <v>264</v>
      </c>
      <c r="G133" s="248" t="s">
        <v>140</v>
      </c>
      <c r="H133" s="249">
        <v>838</v>
      </c>
      <c r="I133" s="250"/>
      <c r="J133" s="251">
        <f>ROUND(I133*H133,2)</f>
        <v>0</v>
      </c>
      <c r="K133" s="247" t="s">
        <v>258</v>
      </c>
      <c r="L133" s="45"/>
      <c r="M133" s="252" t="s">
        <v>1</v>
      </c>
      <c r="N133" s="253" t="s">
        <v>47</v>
      </c>
      <c r="O133" s="92"/>
      <c r="P133" s="254">
        <f>O133*H133</f>
        <v>0</v>
      </c>
      <c r="Q133" s="254">
        <v>0</v>
      </c>
      <c r="R133" s="254">
        <f>Q133*H133</f>
        <v>0</v>
      </c>
      <c r="S133" s="254">
        <v>0.32000000000000001</v>
      </c>
      <c r="T133" s="255">
        <f>S133*H133</f>
        <v>268.16000000000003</v>
      </c>
      <c r="U133" s="39"/>
      <c r="V133" s="39"/>
      <c r="W133" s="39"/>
      <c r="X133" s="39"/>
      <c r="Y133" s="39"/>
      <c r="Z133" s="39"/>
      <c r="AA133" s="39"/>
      <c r="AB133" s="39"/>
      <c r="AC133" s="39"/>
      <c r="AD133" s="39"/>
      <c r="AE133" s="39"/>
      <c r="AR133" s="256" t="s">
        <v>259</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259</v>
      </c>
      <c r="BM133" s="256" t="s">
        <v>265</v>
      </c>
    </row>
    <row r="134" s="2" customFormat="1">
      <c r="A134" s="39"/>
      <c r="B134" s="40"/>
      <c r="C134" s="41"/>
      <c r="D134" s="258" t="s">
        <v>261</v>
      </c>
      <c r="E134" s="41"/>
      <c r="F134" s="259" t="s">
        <v>262</v>
      </c>
      <c r="G134" s="41"/>
      <c r="H134" s="41"/>
      <c r="I134" s="156"/>
      <c r="J134" s="41"/>
      <c r="K134" s="41"/>
      <c r="L134" s="45"/>
      <c r="M134" s="260"/>
      <c r="N134" s="261"/>
      <c r="O134" s="92"/>
      <c r="P134" s="92"/>
      <c r="Q134" s="92"/>
      <c r="R134" s="92"/>
      <c r="S134" s="92"/>
      <c r="T134" s="93"/>
      <c r="U134" s="39"/>
      <c r="V134" s="39"/>
      <c r="W134" s="39"/>
      <c r="X134" s="39"/>
      <c r="Y134" s="39"/>
      <c r="Z134" s="39"/>
      <c r="AA134" s="39"/>
      <c r="AB134" s="39"/>
      <c r="AC134" s="39"/>
      <c r="AD134" s="39"/>
      <c r="AE134" s="39"/>
      <c r="AT134" s="18" t="s">
        <v>261</v>
      </c>
      <c r="AU134" s="18" t="s">
        <v>14</v>
      </c>
    </row>
    <row r="135" s="13" customFormat="1">
      <c r="A135" s="13"/>
      <c r="B135" s="262"/>
      <c r="C135" s="263"/>
      <c r="D135" s="258" t="s">
        <v>266</v>
      </c>
      <c r="E135" s="264" t="s">
        <v>1</v>
      </c>
      <c r="F135" s="265" t="s">
        <v>267</v>
      </c>
      <c r="G135" s="263"/>
      <c r="H135" s="266">
        <v>320</v>
      </c>
      <c r="I135" s="267"/>
      <c r="J135" s="263"/>
      <c r="K135" s="263"/>
      <c r="L135" s="268"/>
      <c r="M135" s="269"/>
      <c r="N135" s="270"/>
      <c r="O135" s="270"/>
      <c r="P135" s="270"/>
      <c r="Q135" s="270"/>
      <c r="R135" s="270"/>
      <c r="S135" s="270"/>
      <c r="T135" s="271"/>
      <c r="U135" s="13"/>
      <c r="V135" s="13"/>
      <c r="W135" s="13"/>
      <c r="X135" s="13"/>
      <c r="Y135" s="13"/>
      <c r="Z135" s="13"/>
      <c r="AA135" s="13"/>
      <c r="AB135" s="13"/>
      <c r="AC135" s="13"/>
      <c r="AD135" s="13"/>
      <c r="AE135" s="13"/>
      <c r="AT135" s="272" t="s">
        <v>266</v>
      </c>
      <c r="AU135" s="272" t="s">
        <v>14</v>
      </c>
      <c r="AV135" s="13" t="s">
        <v>14</v>
      </c>
      <c r="AW135" s="13" t="s">
        <v>36</v>
      </c>
      <c r="AX135" s="13" t="s">
        <v>82</v>
      </c>
      <c r="AY135" s="272" t="s">
        <v>253</v>
      </c>
    </row>
    <row r="136" s="13" customFormat="1">
      <c r="A136" s="13"/>
      <c r="B136" s="262"/>
      <c r="C136" s="263"/>
      <c r="D136" s="258" t="s">
        <v>266</v>
      </c>
      <c r="E136" s="264" t="s">
        <v>1</v>
      </c>
      <c r="F136" s="265" t="s">
        <v>268</v>
      </c>
      <c r="G136" s="263"/>
      <c r="H136" s="266">
        <v>518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266</v>
      </c>
      <c r="AU136" s="272" t="s">
        <v>14</v>
      </c>
      <c r="AV136" s="13" t="s">
        <v>14</v>
      </c>
      <c r="AW136" s="13" t="s">
        <v>36</v>
      </c>
      <c r="AX136" s="13" t="s">
        <v>82</v>
      </c>
      <c r="AY136" s="272" t="s">
        <v>253</v>
      </c>
    </row>
    <row r="137" s="14" customFormat="1">
      <c r="A137" s="14"/>
      <c r="B137" s="273"/>
      <c r="C137" s="274"/>
      <c r="D137" s="258" t="s">
        <v>266</v>
      </c>
      <c r="E137" s="275" t="s">
        <v>1</v>
      </c>
      <c r="F137" s="276" t="s">
        <v>269</v>
      </c>
      <c r="G137" s="274"/>
      <c r="H137" s="277">
        <v>838</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266</v>
      </c>
      <c r="AU137" s="283" t="s">
        <v>14</v>
      </c>
      <c r="AV137" s="14" t="s">
        <v>259</v>
      </c>
      <c r="AW137" s="14" t="s">
        <v>36</v>
      </c>
      <c r="AX137" s="14" t="s">
        <v>90</v>
      </c>
      <c r="AY137" s="283" t="s">
        <v>253</v>
      </c>
    </row>
    <row r="138" s="2" customFormat="1" ht="48" customHeight="1">
      <c r="A138" s="39"/>
      <c r="B138" s="40"/>
      <c r="C138" s="245" t="s">
        <v>270</v>
      </c>
      <c r="D138" s="245" t="s">
        <v>255</v>
      </c>
      <c r="E138" s="246" t="s">
        <v>271</v>
      </c>
      <c r="F138" s="247" t="s">
        <v>272</v>
      </c>
      <c r="G138" s="248" t="s">
        <v>140</v>
      </c>
      <c r="H138" s="249">
        <v>3829.1999999999998</v>
      </c>
      <c r="I138" s="250"/>
      <c r="J138" s="251">
        <f>ROUND(I138*H138,2)</f>
        <v>0</v>
      </c>
      <c r="K138" s="247" t="s">
        <v>258</v>
      </c>
      <c r="L138" s="45"/>
      <c r="M138" s="252" t="s">
        <v>1</v>
      </c>
      <c r="N138" s="253" t="s">
        <v>47</v>
      </c>
      <c r="O138" s="92"/>
      <c r="P138" s="254">
        <f>O138*H138</f>
        <v>0</v>
      </c>
      <c r="Q138" s="254">
        <v>0</v>
      </c>
      <c r="R138" s="254">
        <f>Q138*H138</f>
        <v>0</v>
      </c>
      <c r="S138" s="254">
        <v>0.44</v>
      </c>
      <c r="T138" s="255">
        <f>S138*H138</f>
        <v>1684.848</v>
      </c>
      <c r="U138" s="39"/>
      <c r="V138" s="39"/>
      <c r="W138" s="39"/>
      <c r="X138" s="39"/>
      <c r="Y138" s="39"/>
      <c r="Z138" s="39"/>
      <c r="AA138" s="39"/>
      <c r="AB138" s="39"/>
      <c r="AC138" s="39"/>
      <c r="AD138" s="39"/>
      <c r="AE138" s="39"/>
      <c r="AR138" s="256" t="s">
        <v>259</v>
      </c>
      <c r="AT138" s="256" t="s">
        <v>255</v>
      </c>
      <c r="AU138" s="256" t="s">
        <v>14</v>
      </c>
      <c r="AY138" s="18" t="s">
        <v>253</v>
      </c>
      <c r="BE138" s="257">
        <f>IF(N138="základní",J138,0)</f>
        <v>0</v>
      </c>
      <c r="BF138" s="257">
        <f>IF(N138="snížená",J138,0)</f>
        <v>0</v>
      </c>
      <c r="BG138" s="257">
        <f>IF(N138="zákl. přenesená",J138,0)</f>
        <v>0</v>
      </c>
      <c r="BH138" s="257">
        <f>IF(N138="sníž. přenesená",J138,0)</f>
        <v>0</v>
      </c>
      <c r="BI138" s="257">
        <f>IF(N138="nulová",J138,0)</f>
        <v>0</v>
      </c>
      <c r="BJ138" s="18" t="s">
        <v>90</v>
      </c>
      <c r="BK138" s="257">
        <f>ROUND(I138*H138,2)</f>
        <v>0</v>
      </c>
      <c r="BL138" s="18" t="s">
        <v>259</v>
      </c>
      <c r="BM138" s="256" t="s">
        <v>273</v>
      </c>
    </row>
    <row r="139" s="2" customFormat="1">
      <c r="A139" s="39"/>
      <c r="B139" s="40"/>
      <c r="C139" s="41"/>
      <c r="D139" s="258" t="s">
        <v>261</v>
      </c>
      <c r="E139" s="41"/>
      <c r="F139" s="259" t="s">
        <v>274</v>
      </c>
      <c r="G139" s="41"/>
      <c r="H139" s="41"/>
      <c r="I139" s="156"/>
      <c r="J139" s="41"/>
      <c r="K139" s="41"/>
      <c r="L139" s="45"/>
      <c r="M139" s="260"/>
      <c r="N139" s="261"/>
      <c r="O139" s="92"/>
      <c r="P139" s="92"/>
      <c r="Q139" s="92"/>
      <c r="R139" s="92"/>
      <c r="S139" s="92"/>
      <c r="T139" s="93"/>
      <c r="U139" s="39"/>
      <c r="V139" s="39"/>
      <c r="W139" s="39"/>
      <c r="X139" s="39"/>
      <c r="Y139" s="39"/>
      <c r="Z139" s="39"/>
      <c r="AA139" s="39"/>
      <c r="AB139" s="39"/>
      <c r="AC139" s="39"/>
      <c r="AD139" s="39"/>
      <c r="AE139" s="39"/>
      <c r="AT139" s="18" t="s">
        <v>261</v>
      </c>
      <c r="AU139" s="18" t="s">
        <v>14</v>
      </c>
    </row>
    <row r="140" s="13" customFormat="1">
      <c r="A140" s="13"/>
      <c r="B140" s="262"/>
      <c r="C140" s="263"/>
      <c r="D140" s="258" t="s">
        <v>266</v>
      </c>
      <c r="E140" s="264" t="s">
        <v>1</v>
      </c>
      <c r="F140" s="265" t="s">
        <v>275</v>
      </c>
      <c r="G140" s="263"/>
      <c r="H140" s="266">
        <v>3490.1999999999998</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266</v>
      </c>
      <c r="AU140" s="272" t="s">
        <v>14</v>
      </c>
      <c r="AV140" s="13" t="s">
        <v>14</v>
      </c>
      <c r="AW140" s="13" t="s">
        <v>36</v>
      </c>
      <c r="AX140" s="13" t="s">
        <v>82</v>
      </c>
      <c r="AY140" s="272" t="s">
        <v>253</v>
      </c>
    </row>
    <row r="141" s="13" customFormat="1">
      <c r="A141" s="13"/>
      <c r="B141" s="262"/>
      <c r="C141" s="263"/>
      <c r="D141" s="258" t="s">
        <v>266</v>
      </c>
      <c r="E141" s="264" t="s">
        <v>1</v>
      </c>
      <c r="F141" s="265" t="s">
        <v>276</v>
      </c>
      <c r="G141" s="263"/>
      <c r="H141" s="266">
        <v>339</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266</v>
      </c>
      <c r="AU141" s="272" t="s">
        <v>14</v>
      </c>
      <c r="AV141" s="13" t="s">
        <v>14</v>
      </c>
      <c r="AW141" s="13" t="s">
        <v>36</v>
      </c>
      <c r="AX141" s="13" t="s">
        <v>82</v>
      </c>
      <c r="AY141" s="272" t="s">
        <v>253</v>
      </c>
    </row>
    <row r="142" s="14" customFormat="1">
      <c r="A142" s="14"/>
      <c r="B142" s="273"/>
      <c r="C142" s="274"/>
      <c r="D142" s="258" t="s">
        <v>266</v>
      </c>
      <c r="E142" s="275" t="s">
        <v>1</v>
      </c>
      <c r="F142" s="276" t="s">
        <v>269</v>
      </c>
      <c r="G142" s="274"/>
      <c r="H142" s="277">
        <v>3829.1999999999998</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266</v>
      </c>
      <c r="AU142" s="283" t="s">
        <v>14</v>
      </c>
      <c r="AV142" s="14" t="s">
        <v>259</v>
      </c>
      <c r="AW142" s="14" t="s">
        <v>36</v>
      </c>
      <c r="AX142" s="14" t="s">
        <v>90</v>
      </c>
      <c r="AY142" s="283" t="s">
        <v>253</v>
      </c>
    </row>
    <row r="143" s="2" customFormat="1" ht="48" customHeight="1">
      <c r="A143" s="39"/>
      <c r="B143" s="40"/>
      <c r="C143" s="245" t="s">
        <v>259</v>
      </c>
      <c r="D143" s="245" t="s">
        <v>255</v>
      </c>
      <c r="E143" s="246" t="s">
        <v>277</v>
      </c>
      <c r="F143" s="247" t="s">
        <v>278</v>
      </c>
      <c r="G143" s="248" t="s">
        <v>140</v>
      </c>
      <c r="H143" s="249">
        <v>2359.5</v>
      </c>
      <c r="I143" s="250"/>
      <c r="J143" s="251">
        <f>ROUND(I143*H143,2)</f>
        <v>0</v>
      </c>
      <c r="K143" s="247" t="s">
        <v>258</v>
      </c>
      <c r="L143" s="45"/>
      <c r="M143" s="252" t="s">
        <v>1</v>
      </c>
      <c r="N143" s="253" t="s">
        <v>47</v>
      </c>
      <c r="O143" s="92"/>
      <c r="P143" s="254">
        <f>O143*H143</f>
        <v>0</v>
      </c>
      <c r="Q143" s="254">
        <v>0</v>
      </c>
      <c r="R143" s="254">
        <f>Q143*H143</f>
        <v>0</v>
      </c>
      <c r="S143" s="254">
        <v>0.625</v>
      </c>
      <c r="T143" s="255">
        <f>S143*H143</f>
        <v>1474.6875</v>
      </c>
      <c r="U143" s="39"/>
      <c r="V143" s="39"/>
      <c r="W143" s="39"/>
      <c r="X143" s="39"/>
      <c r="Y143" s="39"/>
      <c r="Z143" s="39"/>
      <c r="AA143" s="39"/>
      <c r="AB143" s="39"/>
      <c r="AC143" s="39"/>
      <c r="AD143" s="39"/>
      <c r="AE143" s="39"/>
      <c r="AR143" s="256" t="s">
        <v>259</v>
      </c>
      <c r="AT143" s="256" t="s">
        <v>255</v>
      </c>
      <c r="AU143" s="256" t="s">
        <v>14</v>
      </c>
      <c r="AY143" s="18" t="s">
        <v>253</v>
      </c>
      <c r="BE143" s="257">
        <f>IF(N143="základní",J143,0)</f>
        <v>0</v>
      </c>
      <c r="BF143" s="257">
        <f>IF(N143="snížená",J143,0)</f>
        <v>0</v>
      </c>
      <c r="BG143" s="257">
        <f>IF(N143="zákl. přenesená",J143,0)</f>
        <v>0</v>
      </c>
      <c r="BH143" s="257">
        <f>IF(N143="sníž. přenesená",J143,0)</f>
        <v>0</v>
      </c>
      <c r="BI143" s="257">
        <f>IF(N143="nulová",J143,0)</f>
        <v>0</v>
      </c>
      <c r="BJ143" s="18" t="s">
        <v>90</v>
      </c>
      <c r="BK143" s="257">
        <f>ROUND(I143*H143,2)</f>
        <v>0</v>
      </c>
      <c r="BL143" s="18" t="s">
        <v>259</v>
      </c>
      <c r="BM143" s="256" t="s">
        <v>279</v>
      </c>
    </row>
    <row r="144" s="2" customFormat="1">
      <c r="A144" s="39"/>
      <c r="B144" s="40"/>
      <c r="C144" s="41"/>
      <c r="D144" s="258" t="s">
        <v>261</v>
      </c>
      <c r="E144" s="41"/>
      <c r="F144" s="259" t="s">
        <v>274</v>
      </c>
      <c r="G144" s="41"/>
      <c r="H144" s="41"/>
      <c r="I144" s="156"/>
      <c r="J144" s="41"/>
      <c r="K144" s="41"/>
      <c r="L144" s="45"/>
      <c r="M144" s="260"/>
      <c r="N144" s="261"/>
      <c r="O144" s="92"/>
      <c r="P144" s="92"/>
      <c r="Q144" s="92"/>
      <c r="R144" s="92"/>
      <c r="S144" s="92"/>
      <c r="T144" s="93"/>
      <c r="U144" s="39"/>
      <c r="V144" s="39"/>
      <c r="W144" s="39"/>
      <c r="X144" s="39"/>
      <c r="Y144" s="39"/>
      <c r="Z144" s="39"/>
      <c r="AA144" s="39"/>
      <c r="AB144" s="39"/>
      <c r="AC144" s="39"/>
      <c r="AD144" s="39"/>
      <c r="AE144" s="39"/>
      <c r="AT144" s="18" t="s">
        <v>261</v>
      </c>
      <c r="AU144" s="18" t="s">
        <v>14</v>
      </c>
    </row>
    <row r="145" s="13" customFormat="1">
      <c r="A145" s="13"/>
      <c r="B145" s="262"/>
      <c r="C145" s="263"/>
      <c r="D145" s="258" t="s">
        <v>266</v>
      </c>
      <c r="E145" s="264" t="s">
        <v>1</v>
      </c>
      <c r="F145" s="265" t="s">
        <v>280</v>
      </c>
      <c r="G145" s="263"/>
      <c r="H145" s="266">
        <v>2359.5</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266</v>
      </c>
      <c r="AU145" s="272" t="s">
        <v>14</v>
      </c>
      <c r="AV145" s="13" t="s">
        <v>14</v>
      </c>
      <c r="AW145" s="13" t="s">
        <v>36</v>
      </c>
      <c r="AX145" s="13" t="s">
        <v>82</v>
      </c>
      <c r="AY145" s="272" t="s">
        <v>253</v>
      </c>
    </row>
    <row r="146" s="14" customFormat="1">
      <c r="A146" s="14"/>
      <c r="B146" s="273"/>
      <c r="C146" s="274"/>
      <c r="D146" s="258" t="s">
        <v>266</v>
      </c>
      <c r="E146" s="275" t="s">
        <v>1</v>
      </c>
      <c r="F146" s="276" t="s">
        <v>269</v>
      </c>
      <c r="G146" s="274"/>
      <c r="H146" s="277">
        <v>2359.5</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266</v>
      </c>
      <c r="AU146" s="283" t="s">
        <v>14</v>
      </c>
      <c r="AV146" s="14" t="s">
        <v>259</v>
      </c>
      <c r="AW146" s="14" t="s">
        <v>36</v>
      </c>
      <c r="AX146" s="14" t="s">
        <v>90</v>
      </c>
      <c r="AY146" s="283" t="s">
        <v>253</v>
      </c>
    </row>
    <row r="147" s="2" customFormat="1" ht="48" customHeight="1">
      <c r="A147" s="39"/>
      <c r="B147" s="40"/>
      <c r="C147" s="245" t="s">
        <v>281</v>
      </c>
      <c r="D147" s="245" t="s">
        <v>255</v>
      </c>
      <c r="E147" s="246" t="s">
        <v>282</v>
      </c>
      <c r="F147" s="247" t="s">
        <v>283</v>
      </c>
      <c r="G147" s="248" t="s">
        <v>140</v>
      </c>
      <c r="H147" s="249">
        <v>4120</v>
      </c>
      <c r="I147" s="250"/>
      <c r="J147" s="251">
        <f>ROUND(I147*H147,2)</f>
        <v>0</v>
      </c>
      <c r="K147" s="247" t="s">
        <v>258</v>
      </c>
      <c r="L147" s="45"/>
      <c r="M147" s="252" t="s">
        <v>1</v>
      </c>
      <c r="N147" s="253" t="s">
        <v>47</v>
      </c>
      <c r="O147" s="92"/>
      <c r="P147" s="254">
        <f>O147*H147</f>
        <v>0</v>
      </c>
      <c r="Q147" s="254">
        <v>0</v>
      </c>
      <c r="R147" s="254">
        <f>Q147*H147</f>
        <v>0</v>
      </c>
      <c r="S147" s="254">
        <v>0.22</v>
      </c>
      <c r="T147" s="255">
        <f>S147*H147</f>
        <v>906.39999999999998</v>
      </c>
      <c r="U147" s="39"/>
      <c r="V147" s="39"/>
      <c r="W147" s="39"/>
      <c r="X147" s="39"/>
      <c r="Y147" s="39"/>
      <c r="Z147" s="39"/>
      <c r="AA147" s="39"/>
      <c r="AB147" s="39"/>
      <c r="AC147" s="39"/>
      <c r="AD147" s="39"/>
      <c r="AE147" s="39"/>
      <c r="AR147" s="256" t="s">
        <v>259</v>
      </c>
      <c r="AT147" s="256" t="s">
        <v>255</v>
      </c>
      <c r="AU147" s="256" t="s">
        <v>14</v>
      </c>
      <c r="AY147" s="18" t="s">
        <v>253</v>
      </c>
      <c r="BE147" s="257">
        <f>IF(N147="základní",J147,0)</f>
        <v>0</v>
      </c>
      <c r="BF147" s="257">
        <f>IF(N147="snížená",J147,0)</f>
        <v>0</v>
      </c>
      <c r="BG147" s="257">
        <f>IF(N147="zákl. přenesená",J147,0)</f>
        <v>0</v>
      </c>
      <c r="BH147" s="257">
        <f>IF(N147="sníž. přenesená",J147,0)</f>
        <v>0</v>
      </c>
      <c r="BI147" s="257">
        <f>IF(N147="nulová",J147,0)</f>
        <v>0</v>
      </c>
      <c r="BJ147" s="18" t="s">
        <v>90</v>
      </c>
      <c r="BK147" s="257">
        <f>ROUND(I147*H147,2)</f>
        <v>0</v>
      </c>
      <c r="BL147" s="18" t="s">
        <v>259</v>
      </c>
      <c r="BM147" s="256" t="s">
        <v>284</v>
      </c>
    </row>
    <row r="148" s="2" customFormat="1">
      <c r="A148" s="39"/>
      <c r="B148" s="40"/>
      <c r="C148" s="41"/>
      <c r="D148" s="258" t="s">
        <v>261</v>
      </c>
      <c r="E148" s="41"/>
      <c r="F148" s="259" t="s">
        <v>274</v>
      </c>
      <c r="G148" s="41"/>
      <c r="H148" s="41"/>
      <c r="I148" s="156"/>
      <c r="J148" s="41"/>
      <c r="K148" s="41"/>
      <c r="L148" s="45"/>
      <c r="M148" s="260"/>
      <c r="N148" s="261"/>
      <c r="O148" s="92"/>
      <c r="P148" s="92"/>
      <c r="Q148" s="92"/>
      <c r="R148" s="92"/>
      <c r="S148" s="92"/>
      <c r="T148" s="93"/>
      <c r="U148" s="39"/>
      <c r="V148" s="39"/>
      <c r="W148" s="39"/>
      <c r="X148" s="39"/>
      <c r="Y148" s="39"/>
      <c r="Z148" s="39"/>
      <c r="AA148" s="39"/>
      <c r="AB148" s="39"/>
      <c r="AC148" s="39"/>
      <c r="AD148" s="39"/>
      <c r="AE148" s="39"/>
      <c r="AT148" s="18" t="s">
        <v>261</v>
      </c>
      <c r="AU148" s="18" t="s">
        <v>14</v>
      </c>
    </row>
    <row r="149" s="2" customFormat="1" ht="60" customHeight="1">
      <c r="A149" s="39"/>
      <c r="B149" s="40"/>
      <c r="C149" s="245" t="s">
        <v>285</v>
      </c>
      <c r="D149" s="245" t="s">
        <v>255</v>
      </c>
      <c r="E149" s="246" t="s">
        <v>286</v>
      </c>
      <c r="F149" s="247" t="s">
        <v>287</v>
      </c>
      <c r="G149" s="248" t="s">
        <v>140</v>
      </c>
      <c r="H149" s="249">
        <v>92</v>
      </c>
      <c r="I149" s="250"/>
      <c r="J149" s="251">
        <f>ROUND(I149*H149,2)</f>
        <v>0</v>
      </c>
      <c r="K149" s="247" t="s">
        <v>258</v>
      </c>
      <c r="L149" s="45"/>
      <c r="M149" s="252" t="s">
        <v>1</v>
      </c>
      <c r="N149" s="253" t="s">
        <v>47</v>
      </c>
      <c r="O149" s="92"/>
      <c r="P149" s="254">
        <f>O149*H149</f>
        <v>0</v>
      </c>
      <c r="Q149" s="254">
        <v>0</v>
      </c>
      <c r="R149" s="254">
        <f>Q149*H149</f>
        <v>0</v>
      </c>
      <c r="S149" s="254">
        <v>0.23999999999999999</v>
      </c>
      <c r="T149" s="255">
        <f>S149*H149</f>
        <v>22.079999999999998</v>
      </c>
      <c r="U149" s="39"/>
      <c r="V149" s="39"/>
      <c r="W149" s="39"/>
      <c r="X149" s="39"/>
      <c r="Y149" s="39"/>
      <c r="Z149" s="39"/>
      <c r="AA149" s="39"/>
      <c r="AB149" s="39"/>
      <c r="AC149" s="39"/>
      <c r="AD149" s="39"/>
      <c r="AE149" s="39"/>
      <c r="AR149" s="256" t="s">
        <v>259</v>
      </c>
      <c r="AT149" s="256" t="s">
        <v>255</v>
      </c>
      <c r="AU149" s="256" t="s">
        <v>14</v>
      </c>
      <c r="AY149" s="18" t="s">
        <v>253</v>
      </c>
      <c r="BE149" s="257">
        <f>IF(N149="základní",J149,0)</f>
        <v>0</v>
      </c>
      <c r="BF149" s="257">
        <f>IF(N149="snížená",J149,0)</f>
        <v>0</v>
      </c>
      <c r="BG149" s="257">
        <f>IF(N149="zákl. přenesená",J149,0)</f>
        <v>0</v>
      </c>
      <c r="BH149" s="257">
        <f>IF(N149="sníž. přenesená",J149,0)</f>
        <v>0</v>
      </c>
      <c r="BI149" s="257">
        <f>IF(N149="nulová",J149,0)</f>
        <v>0</v>
      </c>
      <c r="BJ149" s="18" t="s">
        <v>90</v>
      </c>
      <c r="BK149" s="257">
        <f>ROUND(I149*H149,2)</f>
        <v>0</v>
      </c>
      <c r="BL149" s="18" t="s">
        <v>259</v>
      </c>
      <c r="BM149" s="256" t="s">
        <v>288</v>
      </c>
    </row>
    <row r="150" s="2" customFormat="1">
      <c r="A150" s="39"/>
      <c r="B150" s="40"/>
      <c r="C150" s="41"/>
      <c r="D150" s="258" t="s">
        <v>261</v>
      </c>
      <c r="E150" s="41"/>
      <c r="F150" s="259" t="s">
        <v>274</v>
      </c>
      <c r="G150" s="41"/>
      <c r="H150" s="41"/>
      <c r="I150" s="156"/>
      <c r="J150" s="41"/>
      <c r="K150" s="41"/>
      <c r="L150" s="45"/>
      <c r="M150" s="260"/>
      <c r="N150" s="261"/>
      <c r="O150" s="92"/>
      <c r="P150" s="92"/>
      <c r="Q150" s="92"/>
      <c r="R150" s="92"/>
      <c r="S150" s="92"/>
      <c r="T150" s="93"/>
      <c r="U150" s="39"/>
      <c r="V150" s="39"/>
      <c r="W150" s="39"/>
      <c r="X150" s="39"/>
      <c r="Y150" s="39"/>
      <c r="Z150" s="39"/>
      <c r="AA150" s="39"/>
      <c r="AB150" s="39"/>
      <c r="AC150" s="39"/>
      <c r="AD150" s="39"/>
      <c r="AE150" s="39"/>
      <c r="AT150" s="18" t="s">
        <v>261</v>
      </c>
      <c r="AU150" s="18" t="s">
        <v>14</v>
      </c>
    </row>
    <row r="151" s="2" customFormat="1" ht="60" customHeight="1">
      <c r="A151" s="39"/>
      <c r="B151" s="40"/>
      <c r="C151" s="245" t="s">
        <v>289</v>
      </c>
      <c r="D151" s="245" t="s">
        <v>255</v>
      </c>
      <c r="E151" s="246" t="s">
        <v>290</v>
      </c>
      <c r="F151" s="247" t="s">
        <v>291</v>
      </c>
      <c r="G151" s="248" t="s">
        <v>140</v>
      </c>
      <c r="H151" s="249">
        <v>985</v>
      </c>
      <c r="I151" s="250"/>
      <c r="J151" s="251">
        <f>ROUND(I151*H151,2)</f>
        <v>0</v>
      </c>
      <c r="K151" s="247" t="s">
        <v>258</v>
      </c>
      <c r="L151" s="45"/>
      <c r="M151" s="252" t="s">
        <v>1</v>
      </c>
      <c r="N151" s="253" t="s">
        <v>47</v>
      </c>
      <c r="O151" s="92"/>
      <c r="P151" s="254">
        <f>O151*H151</f>
        <v>0</v>
      </c>
      <c r="Q151" s="254">
        <v>0</v>
      </c>
      <c r="R151" s="254">
        <f>Q151*H151</f>
        <v>0</v>
      </c>
      <c r="S151" s="254">
        <v>0.28999999999999998</v>
      </c>
      <c r="T151" s="255">
        <f>S151*H151</f>
        <v>285.64999999999998</v>
      </c>
      <c r="U151" s="39"/>
      <c r="V151" s="39"/>
      <c r="W151" s="39"/>
      <c r="X151" s="39"/>
      <c r="Y151" s="39"/>
      <c r="Z151" s="39"/>
      <c r="AA151" s="39"/>
      <c r="AB151" s="39"/>
      <c r="AC151" s="39"/>
      <c r="AD151" s="39"/>
      <c r="AE151" s="39"/>
      <c r="AR151" s="256" t="s">
        <v>259</v>
      </c>
      <c r="AT151" s="256" t="s">
        <v>255</v>
      </c>
      <c r="AU151" s="256" t="s">
        <v>14</v>
      </c>
      <c r="AY151" s="18" t="s">
        <v>253</v>
      </c>
      <c r="BE151" s="257">
        <f>IF(N151="základní",J151,0)</f>
        <v>0</v>
      </c>
      <c r="BF151" s="257">
        <f>IF(N151="snížená",J151,0)</f>
        <v>0</v>
      </c>
      <c r="BG151" s="257">
        <f>IF(N151="zákl. přenesená",J151,0)</f>
        <v>0</v>
      </c>
      <c r="BH151" s="257">
        <f>IF(N151="sníž. přenesená",J151,0)</f>
        <v>0</v>
      </c>
      <c r="BI151" s="257">
        <f>IF(N151="nulová",J151,0)</f>
        <v>0</v>
      </c>
      <c r="BJ151" s="18" t="s">
        <v>90</v>
      </c>
      <c r="BK151" s="257">
        <f>ROUND(I151*H151,2)</f>
        <v>0</v>
      </c>
      <c r="BL151" s="18" t="s">
        <v>259</v>
      </c>
      <c r="BM151" s="256" t="s">
        <v>292</v>
      </c>
    </row>
    <row r="152" s="2" customFormat="1">
      <c r="A152" s="39"/>
      <c r="B152" s="40"/>
      <c r="C152" s="41"/>
      <c r="D152" s="258" t="s">
        <v>261</v>
      </c>
      <c r="E152" s="41"/>
      <c r="F152" s="259" t="s">
        <v>274</v>
      </c>
      <c r="G152" s="41"/>
      <c r="H152" s="41"/>
      <c r="I152" s="156"/>
      <c r="J152" s="41"/>
      <c r="K152" s="41"/>
      <c r="L152" s="45"/>
      <c r="M152" s="260"/>
      <c r="N152" s="261"/>
      <c r="O152" s="92"/>
      <c r="P152" s="92"/>
      <c r="Q152" s="92"/>
      <c r="R152" s="92"/>
      <c r="S152" s="92"/>
      <c r="T152" s="93"/>
      <c r="U152" s="39"/>
      <c r="V152" s="39"/>
      <c r="W152" s="39"/>
      <c r="X152" s="39"/>
      <c r="Y152" s="39"/>
      <c r="Z152" s="39"/>
      <c r="AA152" s="39"/>
      <c r="AB152" s="39"/>
      <c r="AC152" s="39"/>
      <c r="AD152" s="39"/>
      <c r="AE152" s="39"/>
      <c r="AT152" s="18" t="s">
        <v>261</v>
      </c>
      <c r="AU152" s="18" t="s">
        <v>14</v>
      </c>
    </row>
    <row r="153" s="2" customFormat="1" ht="60" customHeight="1">
      <c r="A153" s="39"/>
      <c r="B153" s="40"/>
      <c r="C153" s="245" t="s">
        <v>293</v>
      </c>
      <c r="D153" s="245" t="s">
        <v>255</v>
      </c>
      <c r="E153" s="246" t="s">
        <v>294</v>
      </c>
      <c r="F153" s="247" t="s">
        <v>295</v>
      </c>
      <c r="G153" s="248" t="s">
        <v>140</v>
      </c>
      <c r="H153" s="249">
        <v>8934.7999999999993</v>
      </c>
      <c r="I153" s="250"/>
      <c r="J153" s="251">
        <f>ROUND(I153*H153,2)</f>
        <v>0</v>
      </c>
      <c r="K153" s="247" t="s">
        <v>258</v>
      </c>
      <c r="L153" s="45"/>
      <c r="M153" s="252" t="s">
        <v>1</v>
      </c>
      <c r="N153" s="253" t="s">
        <v>47</v>
      </c>
      <c r="O153" s="92"/>
      <c r="P153" s="254">
        <f>O153*H153</f>
        <v>0</v>
      </c>
      <c r="Q153" s="254">
        <v>0</v>
      </c>
      <c r="R153" s="254">
        <f>Q153*H153</f>
        <v>0</v>
      </c>
      <c r="S153" s="254">
        <v>0.44</v>
      </c>
      <c r="T153" s="255">
        <f>S153*H153</f>
        <v>3931.3119999999999</v>
      </c>
      <c r="U153" s="39"/>
      <c r="V153" s="39"/>
      <c r="W153" s="39"/>
      <c r="X153" s="39"/>
      <c r="Y153" s="39"/>
      <c r="Z153" s="39"/>
      <c r="AA153" s="39"/>
      <c r="AB153" s="39"/>
      <c r="AC153" s="39"/>
      <c r="AD153" s="39"/>
      <c r="AE153" s="39"/>
      <c r="AR153" s="256" t="s">
        <v>259</v>
      </c>
      <c r="AT153" s="256" t="s">
        <v>255</v>
      </c>
      <c r="AU153" s="256" t="s">
        <v>14</v>
      </c>
      <c r="AY153" s="18" t="s">
        <v>253</v>
      </c>
      <c r="BE153" s="257">
        <f>IF(N153="základní",J153,0)</f>
        <v>0</v>
      </c>
      <c r="BF153" s="257">
        <f>IF(N153="snížená",J153,0)</f>
        <v>0</v>
      </c>
      <c r="BG153" s="257">
        <f>IF(N153="zákl. přenesená",J153,0)</f>
        <v>0</v>
      </c>
      <c r="BH153" s="257">
        <f>IF(N153="sníž. přenesená",J153,0)</f>
        <v>0</v>
      </c>
      <c r="BI153" s="257">
        <f>IF(N153="nulová",J153,0)</f>
        <v>0</v>
      </c>
      <c r="BJ153" s="18" t="s">
        <v>90</v>
      </c>
      <c r="BK153" s="257">
        <f>ROUND(I153*H153,2)</f>
        <v>0</v>
      </c>
      <c r="BL153" s="18" t="s">
        <v>259</v>
      </c>
      <c r="BM153" s="256" t="s">
        <v>296</v>
      </c>
    </row>
    <row r="154" s="2" customFormat="1">
      <c r="A154" s="39"/>
      <c r="B154" s="40"/>
      <c r="C154" s="41"/>
      <c r="D154" s="258" t="s">
        <v>261</v>
      </c>
      <c r="E154" s="41"/>
      <c r="F154" s="259" t="s">
        <v>274</v>
      </c>
      <c r="G154" s="41"/>
      <c r="H154" s="41"/>
      <c r="I154" s="156"/>
      <c r="J154" s="41"/>
      <c r="K154" s="41"/>
      <c r="L154" s="45"/>
      <c r="M154" s="260"/>
      <c r="N154" s="261"/>
      <c r="O154" s="92"/>
      <c r="P154" s="92"/>
      <c r="Q154" s="92"/>
      <c r="R154" s="92"/>
      <c r="S154" s="92"/>
      <c r="T154" s="93"/>
      <c r="U154" s="39"/>
      <c r="V154" s="39"/>
      <c r="W154" s="39"/>
      <c r="X154" s="39"/>
      <c r="Y154" s="39"/>
      <c r="Z154" s="39"/>
      <c r="AA154" s="39"/>
      <c r="AB154" s="39"/>
      <c r="AC154" s="39"/>
      <c r="AD154" s="39"/>
      <c r="AE154" s="39"/>
      <c r="AT154" s="18" t="s">
        <v>261</v>
      </c>
      <c r="AU154" s="18" t="s">
        <v>14</v>
      </c>
    </row>
    <row r="155" s="13" customFormat="1">
      <c r="A155" s="13"/>
      <c r="B155" s="262"/>
      <c r="C155" s="263"/>
      <c r="D155" s="258" t="s">
        <v>266</v>
      </c>
      <c r="E155" s="264" t="s">
        <v>1</v>
      </c>
      <c r="F155" s="265" t="s">
        <v>297</v>
      </c>
      <c r="G155" s="263"/>
      <c r="H155" s="266">
        <v>8143.8000000000002</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266</v>
      </c>
      <c r="AU155" s="272" t="s">
        <v>14</v>
      </c>
      <c r="AV155" s="13" t="s">
        <v>14</v>
      </c>
      <c r="AW155" s="13" t="s">
        <v>36</v>
      </c>
      <c r="AX155" s="13" t="s">
        <v>82</v>
      </c>
      <c r="AY155" s="272" t="s">
        <v>253</v>
      </c>
    </row>
    <row r="156" s="13" customFormat="1">
      <c r="A156" s="13"/>
      <c r="B156" s="262"/>
      <c r="C156" s="263"/>
      <c r="D156" s="258" t="s">
        <v>266</v>
      </c>
      <c r="E156" s="264" t="s">
        <v>1</v>
      </c>
      <c r="F156" s="265" t="s">
        <v>298</v>
      </c>
      <c r="G156" s="263"/>
      <c r="H156" s="266">
        <v>791</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266</v>
      </c>
      <c r="AU156" s="272" t="s">
        <v>14</v>
      </c>
      <c r="AV156" s="13" t="s">
        <v>14</v>
      </c>
      <c r="AW156" s="13" t="s">
        <v>36</v>
      </c>
      <c r="AX156" s="13" t="s">
        <v>82</v>
      </c>
      <c r="AY156" s="272" t="s">
        <v>253</v>
      </c>
    </row>
    <row r="157" s="14" customFormat="1">
      <c r="A157" s="14"/>
      <c r="B157" s="273"/>
      <c r="C157" s="274"/>
      <c r="D157" s="258" t="s">
        <v>266</v>
      </c>
      <c r="E157" s="275" t="s">
        <v>1</v>
      </c>
      <c r="F157" s="276" t="s">
        <v>269</v>
      </c>
      <c r="G157" s="274"/>
      <c r="H157" s="277">
        <v>8934.7999999999993</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266</v>
      </c>
      <c r="AU157" s="283" t="s">
        <v>14</v>
      </c>
      <c r="AV157" s="14" t="s">
        <v>259</v>
      </c>
      <c r="AW157" s="14" t="s">
        <v>36</v>
      </c>
      <c r="AX157" s="14" t="s">
        <v>90</v>
      </c>
      <c r="AY157" s="283" t="s">
        <v>253</v>
      </c>
    </row>
    <row r="158" s="2" customFormat="1" ht="60" customHeight="1">
      <c r="A158" s="39"/>
      <c r="B158" s="40"/>
      <c r="C158" s="245" t="s">
        <v>299</v>
      </c>
      <c r="D158" s="245" t="s">
        <v>255</v>
      </c>
      <c r="E158" s="246" t="s">
        <v>300</v>
      </c>
      <c r="F158" s="247" t="s">
        <v>301</v>
      </c>
      <c r="G158" s="248" t="s">
        <v>140</v>
      </c>
      <c r="H158" s="249">
        <v>376</v>
      </c>
      <c r="I158" s="250"/>
      <c r="J158" s="251">
        <f>ROUND(I158*H158,2)</f>
        <v>0</v>
      </c>
      <c r="K158" s="247" t="s">
        <v>258</v>
      </c>
      <c r="L158" s="45"/>
      <c r="M158" s="252" t="s">
        <v>1</v>
      </c>
      <c r="N158" s="253" t="s">
        <v>47</v>
      </c>
      <c r="O158" s="92"/>
      <c r="P158" s="254">
        <f>O158*H158</f>
        <v>0</v>
      </c>
      <c r="Q158" s="254">
        <v>0</v>
      </c>
      <c r="R158" s="254">
        <f>Q158*H158</f>
        <v>0</v>
      </c>
      <c r="S158" s="254">
        <v>0.32500000000000001</v>
      </c>
      <c r="T158" s="255">
        <f>S158*H158</f>
        <v>122.2</v>
      </c>
      <c r="U158" s="39"/>
      <c r="V158" s="39"/>
      <c r="W158" s="39"/>
      <c r="X158" s="39"/>
      <c r="Y158" s="39"/>
      <c r="Z158" s="39"/>
      <c r="AA158" s="39"/>
      <c r="AB158" s="39"/>
      <c r="AC158" s="39"/>
      <c r="AD158" s="39"/>
      <c r="AE158" s="39"/>
      <c r="AR158" s="256" t="s">
        <v>259</v>
      </c>
      <c r="AT158" s="256" t="s">
        <v>255</v>
      </c>
      <c r="AU158" s="256" t="s">
        <v>14</v>
      </c>
      <c r="AY158" s="18" t="s">
        <v>253</v>
      </c>
      <c r="BE158" s="257">
        <f>IF(N158="základní",J158,0)</f>
        <v>0</v>
      </c>
      <c r="BF158" s="257">
        <f>IF(N158="snížená",J158,0)</f>
        <v>0</v>
      </c>
      <c r="BG158" s="257">
        <f>IF(N158="zákl. přenesená",J158,0)</f>
        <v>0</v>
      </c>
      <c r="BH158" s="257">
        <f>IF(N158="sníž. přenesená",J158,0)</f>
        <v>0</v>
      </c>
      <c r="BI158" s="257">
        <f>IF(N158="nulová",J158,0)</f>
        <v>0</v>
      </c>
      <c r="BJ158" s="18" t="s">
        <v>90</v>
      </c>
      <c r="BK158" s="257">
        <f>ROUND(I158*H158,2)</f>
        <v>0</v>
      </c>
      <c r="BL158" s="18" t="s">
        <v>259</v>
      </c>
      <c r="BM158" s="256" t="s">
        <v>302</v>
      </c>
    </row>
    <row r="159" s="2" customFormat="1">
      <c r="A159" s="39"/>
      <c r="B159" s="40"/>
      <c r="C159" s="41"/>
      <c r="D159" s="258" t="s">
        <v>261</v>
      </c>
      <c r="E159" s="41"/>
      <c r="F159" s="259" t="s">
        <v>274</v>
      </c>
      <c r="G159" s="41"/>
      <c r="H159" s="41"/>
      <c r="I159" s="156"/>
      <c r="J159" s="41"/>
      <c r="K159" s="41"/>
      <c r="L159" s="45"/>
      <c r="M159" s="260"/>
      <c r="N159" s="261"/>
      <c r="O159" s="92"/>
      <c r="P159" s="92"/>
      <c r="Q159" s="92"/>
      <c r="R159" s="92"/>
      <c r="S159" s="92"/>
      <c r="T159" s="93"/>
      <c r="U159" s="39"/>
      <c r="V159" s="39"/>
      <c r="W159" s="39"/>
      <c r="X159" s="39"/>
      <c r="Y159" s="39"/>
      <c r="Z159" s="39"/>
      <c r="AA159" s="39"/>
      <c r="AB159" s="39"/>
      <c r="AC159" s="39"/>
      <c r="AD159" s="39"/>
      <c r="AE159" s="39"/>
      <c r="AT159" s="18" t="s">
        <v>261</v>
      </c>
      <c r="AU159" s="18" t="s">
        <v>14</v>
      </c>
    </row>
    <row r="160" s="2" customFormat="1" ht="60" customHeight="1">
      <c r="A160" s="39"/>
      <c r="B160" s="40"/>
      <c r="C160" s="245" t="s">
        <v>303</v>
      </c>
      <c r="D160" s="245" t="s">
        <v>255</v>
      </c>
      <c r="E160" s="246" t="s">
        <v>304</v>
      </c>
      <c r="F160" s="247" t="s">
        <v>305</v>
      </c>
      <c r="G160" s="248" t="s">
        <v>140</v>
      </c>
      <c r="H160" s="249">
        <v>5505.5</v>
      </c>
      <c r="I160" s="250"/>
      <c r="J160" s="251">
        <f>ROUND(I160*H160,2)</f>
        <v>0</v>
      </c>
      <c r="K160" s="247" t="s">
        <v>258</v>
      </c>
      <c r="L160" s="45"/>
      <c r="M160" s="252" t="s">
        <v>1</v>
      </c>
      <c r="N160" s="253" t="s">
        <v>47</v>
      </c>
      <c r="O160" s="92"/>
      <c r="P160" s="254">
        <f>O160*H160</f>
        <v>0</v>
      </c>
      <c r="Q160" s="254">
        <v>0</v>
      </c>
      <c r="R160" s="254">
        <f>Q160*H160</f>
        <v>0</v>
      </c>
      <c r="S160" s="254">
        <v>0.625</v>
      </c>
      <c r="T160" s="255">
        <f>S160*H160</f>
        <v>3440.9375</v>
      </c>
      <c r="U160" s="39"/>
      <c r="V160" s="39"/>
      <c r="W160" s="39"/>
      <c r="X160" s="39"/>
      <c r="Y160" s="39"/>
      <c r="Z160" s="39"/>
      <c r="AA160" s="39"/>
      <c r="AB160" s="39"/>
      <c r="AC160" s="39"/>
      <c r="AD160" s="39"/>
      <c r="AE160" s="39"/>
      <c r="AR160" s="256" t="s">
        <v>259</v>
      </c>
      <c r="AT160" s="256" t="s">
        <v>255</v>
      </c>
      <c r="AU160" s="256" t="s">
        <v>14</v>
      </c>
      <c r="AY160" s="18" t="s">
        <v>253</v>
      </c>
      <c r="BE160" s="257">
        <f>IF(N160="základní",J160,0)</f>
        <v>0</v>
      </c>
      <c r="BF160" s="257">
        <f>IF(N160="snížená",J160,0)</f>
        <v>0</v>
      </c>
      <c r="BG160" s="257">
        <f>IF(N160="zákl. přenesená",J160,0)</f>
        <v>0</v>
      </c>
      <c r="BH160" s="257">
        <f>IF(N160="sníž. přenesená",J160,0)</f>
        <v>0</v>
      </c>
      <c r="BI160" s="257">
        <f>IF(N160="nulová",J160,0)</f>
        <v>0</v>
      </c>
      <c r="BJ160" s="18" t="s">
        <v>90</v>
      </c>
      <c r="BK160" s="257">
        <f>ROUND(I160*H160,2)</f>
        <v>0</v>
      </c>
      <c r="BL160" s="18" t="s">
        <v>259</v>
      </c>
      <c r="BM160" s="256" t="s">
        <v>306</v>
      </c>
    </row>
    <row r="161" s="2" customFormat="1">
      <c r="A161" s="39"/>
      <c r="B161" s="40"/>
      <c r="C161" s="41"/>
      <c r="D161" s="258" t="s">
        <v>261</v>
      </c>
      <c r="E161" s="41"/>
      <c r="F161" s="259" t="s">
        <v>274</v>
      </c>
      <c r="G161" s="41"/>
      <c r="H161" s="41"/>
      <c r="I161" s="156"/>
      <c r="J161" s="41"/>
      <c r="K161" s="41"/>
      <c r="L161" s="45"/>
      <c r="M161" s="260"/>
      <c r="N161" s="261"/>
      <c r="O161" s="92"/>
      <c r="P161" s="92"/>
      <c r="Q161" s="92"/>
      <c r="R161" s="92"/>
      <c r="S161" s="92"/>
      <c r="T161" s="93"/>
      <c r="U161" s="39"/>
      <c r="V161" s="39"/>
      <c r="W161" s="39"/>
      <c r="X161" s="39"/>
      <c r="Y161" s="39"/>
      <c r="Z161" s="39"/>
      <c r="AA161" s="39"/>
      <c r="AB161" s="39"/>
      <c r="AC161" s="39"/>
      <c r="AD161" s="39"/>
      <c r="AE161" s="39"/>
      <c r="AT161" s="18" t="s">
        <v>261</v>
      </c>
      <c r="AU161" s="18" t="s">
        <v>14</v>
      </c>
    </row>
    <row r="162" s="13" customFormat="1">
      <c r="A162" s="13"/>
      <c r="B162" s="262"/>
      <c r="C162" s="263"/>
      <c r="D162" s="258" t="s">
        <v>266</v>
      </c>
      <c r="E162" s="264" t="s">
        <v>1</v>
      </c>
      <c r="F162" s="265" t="s">
        <v>307</v>
      </c>
      <c r="G162" s="263"/>
      <c r="H162" s="266">
        <v>5505.5</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266</v>
      </c>
      <c r="AU162" s="272" t="s">
        <v>14</v>
      </c>
      <c r="AV162" s="13" t="s">
        <v>14</v>
      </c>
      <c r="AW162" s="13" t="s">
        <v>36</v>
      </c>
      <c r="AX162" s="13" t="s">
        <v>82</v>
      </c>
      <c r="AY162" s="272" t="s">
        <v>253</v>
      </c>
    </row>
    <row r="163" s="14" customFormat="1">
      <c r="A163" s="14"/>
      <c r="B163" s="273"/>
      <c r="C163" s="274"/>
      <c r="D163" s="258" t="s">
        <v>266</v>
      </c>
      <c r="E163" s="275" t="s">
        <v>1</v>
      </c>
      <c r="F163" s="276" t="s">
        <v>269</v>
      </c>
      <c r="G163" s="274"/>
      <c r="H163" s="277">
        <v>5505.5</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266</v>
      </c>
      <c r="AU163" s="283" t="s">
        <v>14</v>
      </c>
      <c r="AV163" s="14" t="s">
        <v>259</v>
      </c>
      <c r="AW163" s="14" t="s">
        <v>36</v>
      </c>
      <c r="AX163" s="14" t="s">
        <v>90</v>
      </c>
      <c r="AY163" s="283" t="s">
        <v>253</v>
      </c>
    </row>
    <row r="164" s="2" customFormat="1" ht="48" customHeight="1">
      <c r="A164" s="39"/>
      <c r="B164" s="40"/>
      <c r="C164" s="245" t="s">
        <v>308</v>
      </c>
      <c r="D164" s="245" t="s">
        <v>255</v>
      </c>
      <c r="E164" s="246" t="s">
        <v>309</v>
      </c>
      <c r="F164" s="247" t="s">
        <v>310</v>
      </c>
      <c r="G164" s="248" t="s">
        <v>140</v>
      </c>
      <c r="H164" s="249">
        <v>8133</v>
      </c>
      <c r="I164" s="250"/>
      <c r="J164" s="251">
        <f>ROUND(I164*H164,2)</f>
        <v>0</v>
      </c>
      <c r="K164" s="247" t="s">
        <v>258</v>
      </c>
      <c r="L164" s="45"/>
      <c r="M164" s="252" t="s">
        <v>1</v>
      </c>
      <c r="N164" s="253" t="s">
        <v>47</v>
      </c>
      <c r="O164" s="92"/>
      <c r="P164" s="254">
        <f>O164*H164</f>
        <v>0</v>
      </c>
      <c r="Q164" s="254">
        <v>0.00029509000000000002</v>
      </c>
      <c r="R164" s="254">
        <f>Q164*H164</f>
        <v>2.3999669700000004</v>
      </c>
      <c r="S164" s="254">
        <v>0.51200000000000001</v>
      </c>
      <c r="T164" s="255">
        <f>S164*H164</f>
        <v>4164.0960000000005</v>
      </c>
      <c r="U164" s="39"/>
      <c r="V164" s="39"/>
      <c r="W164" s="39"/>
      <c r="X164" s="39"/>
      <c r="Y164" s="39"/>
      <c r="Z164" s="39"/>
      <c r="AA164" s="39"/>
      <c r="AB164" s="39"/>
      <c r="AC164" s="39"/>
      <c r="AD164" s="39"/>
      <c r="AE164" s="39"/>
      <c r="AR164" s="256" t="s">
        <v>259</v>
      </c>
      <c r="AT164" s="256" t="s">
        <v>255</v>
      </c>
      <c r="AU164" s="256" t="s">
        <v>14</v>
      </c>
      <c r="AY164" s="18" t="s">
        <v>253</v>
      </c>
      <c r="BE164" s="257">
        <f>IF(N164="základní",J164,0)</f>
        <v>0</v>
      </c>
      <c r="BF164" s="257">
        <f>IF(N164="snížená",J164,0)</f>
        <v>0</v>
      </c>
      <c r="BG164" s="257">
        <f>IF(N164="zákl. přenesená",J164,0)</f>
        <v>0</v>
      </c>
      <c r="BH164" s="257">
        <f>IF(N164="sníž. přenesená",J164,0)</f>
        <v>0</v>
      </c>
      <c r="BI164" s="257">
        <f>IF(N164="nulová",J164,0)</f>
        <v>0</v>
      </c>
      <c r="BJ164" s="18" t="s">
        <v>90</v>
      </c>
      <c r="BK164" s="257">
        <f>ROUND(I164*H164,2)</f>
        <v>0</v>
      </c>
      <c r="BL164" s="18" t="s">
        <v>259</v>
      </c>
      <c r="BM164" s="256" t="s">
        <v>311</v>
      </c>
    </row>
    <row r="165" s="2" customFormat="1">
      <c r="A165" s="39"/>
      <c r="B165" s="40"/>
      <c r="C165" s="41"/>
      <c r="D165" s="258" t="s">
        <v>261</v>
      </c>
      <c r="E165" s="41"/>
      <c r="F165" s="259" t="s">
        <v>312</v>
      </c>
      <c r="G165" s="41"/>
      <c r="H165" s="41"/>
      <c r="I165" s="156"/>
      <c r="J165" s="41"/>
      <c r="K165" s="41"/>
      <c r="L165" s="45"/>
      <c r="M165" s="260"/>
      <c r="N165" s="261"/>
      <c r="O165" s="92"/>
      <c r="P165" s="92"/>
      <c r="Q165" s="92"/>
      <c r="R165" s="92"/>
      <c r="S165" s="92"/>
      <c r="T165" s="93"/>
      <c r="U165" s="39"/>
      <c r="V165" s="39"/>
      <c r="W165" s="39"/>
      <c r="X165" s="39"/>
      <c r="Y165" s="39"/>
      <c r="Z165" s="39"/>
      <c r="AA165" s="39"/>
      <c r="AB165" s="39"/>
      <c r="AC165" s="39"/>
      <c r="AD165" s="39"/>
      <c r="AE165" s="39"/>
      <c r="AT165" s="18" t="s">
        <v>261</v>
      </c>
      <c r="AU165" s="18" t="s">
        <v>14</v>
      </c>
    </row>
    <row r="166" s="2" customFormat="1" ht="36" customHeight="1">
      <c r="A166" s="39"/>
      <c r="B166" s="40"/>
      <c r="C166" s="245" t="s">
        <v>313</v>
      </c>
      <c r="D166" s="245" t="s">
        <v>255</v>
      </c>
      <c r="E166" s="246" t="s">
        <v>314</v>
      </c>
      <c r="F166" s="247" t="s">
        <v>315</v>
      </c>
      <c r="G166" s="248" t="s">
        <v>144</v>
      </c>
      <c r="H166" s="249">
        <v>1376</v>
      </c>
      <c r="I166" s="250"/>
      <c r="J166" s="251">
        <f>ROUND(I166*H166,2)</f>
        <v>0</v>
      </c>
      <c r="K166" s="247" t="s">
        <v>258</v>
      </c>
      <c r="L166" s="45"/>
      <c r="M166" s="252" t="s">
        <v>1</v>
      </c>
      <c r="N166" s="253" t="s">
        <v>47</v>
      </c>
      <c r="O166" s="92"/>
      <c r="P166" s="254">
        <f>O166*H166</f>
        <v>0</v>
      </c>
      <c r="Q166" s="254">
        <v>0</v>
      </c>
      <c r="R166" s="254">
        <f>Q166*H166</f>
        <v>0</v>
      </c>
      <c r="S166" s="254">
        <v>0.28999999999999998</v>
      </c>
      <c r="T166" s="255">
        <f>S166*H166</f>
        <v>399.03999999999996</v>
      </c>
      <c r="U166" s="39"/>
      <c r="V166" s="39"/>
      <c r="W166" s="39"/>
      <c r="X166" s="39"/>
      <c r="Y166" s="39"/>
      <c r="Z166" s="39"/>
      <c r="AA166" s="39"/>
      <c r="AB166" s="39"/>
      <c r="AC166" s="39"/>
      <c r="AD166" s="39"/>
      <c r="AE166" s="39"/>
      <c r="AR166" s="256" t="s">
        <v>259</v>
      </c>
      <c r="AT166" s="256" t="s">
        <v>255</v>
      </c>
      <c r="AU166" s="256" t="s">
        <v>14</v>
      </c>
      <c r="AY166" s="18" t="s">
        <v>253</v>
      </c>
      <c r="BE166" s="257">
        <f>IF(N166="základní",J166,0)</f>
        <v>0</v>
      </c>
      <c r="BF166" s="257">
        <f>IF(N166="snížená",J166,0)</f>
        <v>0</v>
      </c>
      <c r="BG166" s="257">
        <f>IF(N166="zákl. přenesená",J166,0)</f>
        <v>0</v>
      </c>
      <c r="BH166" s="257">
        <f>IF(N166="sníž. přenesená",J166,0)</f>
        <v>0</v>
      </c>
      <c r="BI166" s="257">
        <f>IF(N166="nulová",J166,0)</f>
        <v>0</v>
      </c>
      <c r="BJ166" s="18" t="s">
        <v>90</v>
      </c>
      <c r="BK166" s="257">
        <f>ROUND(I166*H166,2)</f>
        <v>0</v>
      </c>
      <c r="BL166" s="18" t="s">
        <v>259</v>
      </c>
      <c r="BM166" s="256" t="s">
        <v>316</v>
      </c>
    </row>
    <row r="167" s="2" customFormat="1">
      <c r="A167" s="39"/>
      <c r="B167" s="40"/>
      <c r="C167" s="41"/>
      <c r="D167" s="258" t="s">
        <v>261</v>
      </c>
      <c r="E167" s="41"/>
      <c r="F167" s="259" t="s">
        <v>317</v>
      </c>
      <c r="G167" s="41"/>
      <c r="H167" s="41"/>
      <c r="I167" s="156"/>
      <c r="J167" s="41"/>
      <c r="K167" s="41"/>
      <c r="L167" s="45"/>
      <c r="M167" s="260"/>
      <c r="N167" s="261"/>
      <c r="O167" s="92"/>
      <c r="P167" s="92"/>
      <c r="Q167" s="92"/>
      <c r="R167" s="92"/>
      <c r="S167" s="92"/>
      <c r="T167" s="93"/>
      <c r="U167" s="39"/>
      <c r="V167" s="39"/>
      <c r="W167" s="39"/>
      <c r="X167" s="39"/>
      <c r="Y167" s="39"/>
      <c r="Z167" s="39"/>
      <c r="AA167" s="39"/>
      <c r="AB167" s="39"/>
      <c r="AC167" s="39"/>
      <c r="AD167" s="39"/>
      <c r="AE167" s="39"/>
      <c r="AT167" s="18" t="s">
        <v>261</v>
      </c>
      <c r="AU167" s="18" t="s">
        <v>14</v>
      </c>
    </row>
    <row r="168" s="2" customFormat="1" ht="84" customHeight="1">
      <c r="A168" s="39"/>
      <c r="B168" s="40"/>
      <c r="C168" s="245" t="s">
        <v>318</v>
      </c>
      <c r="D168" s="245" t="s">
        <v>255</v>
      </c>
      <c r="E168" s="246" t="s">
        <v>319</v>
      </c>
      <c r="F168" s="247" t="s">
        <v>320</v>
      </c>
      <c r="G168" s="248" t="s">
        <v>144</v>
      </c>
      <c r="H168" s="249">
        <v>113</v>
      </c>
      <c r="I168" s="250"/>
      <c r="J168" s="251">
        <f>ROUND(I168*H168,2)</f>
        <v>0</v>
      </c>
      <c r="K168" s="247" t="s">
        <v>258</v>
      </c>
      <c r="L168" s="45"/>
      <c r="M168" s="252" t="s">
        <v>1</v>
      </c>
      <c r="N168" s="253" t="s">
        <v>47</v>
      </c>
      <c r="O168" s="92"/>
      <c r="P168" s="254">
        <f>O168*H168</f>
        <v>0</v>
      </c>
      <c r="Q168" s="254">
        <v>0.0086767000000000007</v>
      </c>
      <c r="R168" s="254">
        <f>Q168*H168</f>
        <v>0.98046710000000004</v>
      </c>
      <c r="S168" s="254">
        <v>0</v>
      </c>
      <c r="T168" s="255">
        <f>S168*H168</f>
        <v>0</v>
      </c>
      <c r="U168" s="39"/>
      <c r="V168" s="39"/>
      <c r="W168" s="39"/>
      <c r="X168" s="39"/>
      <c r="Y168" s="39"/>
      <c r="Z168" s="39"/>
      <c r="AA168" s="39"/>
      <c r="AB168" s="39"/>
      <c r="AC168" s="39"/>
      <c r="AD168" s="39"/>
      <c r="AE168" s="39"/>
      <c r="AR168" s="256" t="s">
        <v>259</v>
      </c>
      <c r="AT168" s="256" t="s">
        <v>255</v>
      </c>
      <c r="AU168" s="256" t="s">
        <v>14</v>
      </c>
      <c r="AY168" s="18" t="s">
        <v>253</v>
      </c>
      <c r="BE168" s="257">
        <f>IF(N168="základní",J168,0)</f>
        <v>0</v>
      </c>
      <c r="BF168" s="257">
        <f>IF(N168="snížená",J168,0)</f>
        <v>0</v>
      </c>
      <c r="BG168" s="257">
        <f>IF(N168="zákl. přenesená",J168,0)</f>
        <v>0</v>
      </c>
      <c r="BH168" s="257">
        <f>IF(N168="sníž. přenesená",J168,0)</f>
        <v>0</v>
      </c>
      <c r="BI168" s="257">
        <f>IF(N168="nulová",J168,0)</f>
        <v>0</v>
      </c>
      <c r="BJ168" s="18" t="s">
        <v>90</v>
      </c>
      <c r="BK168" s="257">
        <f>ROUND(I168*H168,2)</f>
        <v>0</v>
      </c>
      <c r="BL168" s="18" t="s">
        <v>259</v>
      </c>
      <c r="BM168" s="256" t="s">
        <v>321</v>
      </c>
    </row>
    <row r="169" s="2" customFormat="1">
      <c r="A169" s="39"/>
      <c r="B169" s="40"/>
      <c r="C169" s="41"/>
      <c r="D169" s="258" t="s">
        <v>261</v>
      </c>
      <c r="E169" s="41"/>
      <c r="F169" s="259" t="s">
        <v>322</v>
      </c>
      <c r="G169" s="41"/>
      <c r="H169" s="41"/>
      <c r="I169" s="156"/>
      <c r="J169" s="41"/>
      <c r="K169" s="41"/>
      <c r="L169" s="45"/>
      <c r="M169" s="260"/>
      <c r="N169" s="261"/>
      <c r="O169" s="92"/>
      <c r="P169" s="92"/>
      <c r="Q169" s="92"/>
      <c r="R169" s="92"/>
      <c r="S169" s="92"/>
      <c r="T169" s="93"/>
      <c r="U169" s="39"/>
      <c r="V169" s="39"/>
      <c r="W169" s="39"/>
      <c r="X169" s="39"/>
      <c r="Y169" s="39"/>
      <c r="Z169" s="39"/>
      <c r="AA169" s="39"/>
      <c r="AB169" s="39"/>
      <c r="AC169" s="39"/>
      <c r="AD169" s="39"/>
      <c r="AE169" s="39"/>
      <c r="AT169" s="18" t="s">
        <v>261</v>
      </c>
      <c r="AU169" s="18" t="s">
        <v>14</v>
      </c>
    </row>
    <row r="170" s="2" customFormat="1" ht="84" customHeight="1">
      <c r="A170" s="39"/>
      <c r="B170" s="40"/>
      <c r="C170" s="245" t="s">
        <v>323</v>
      </c>
      <c r="D170" s="245" t="s">
        <v>255</v>
      </c>
      <c r="E170" s="246" t="s">
        <v>324</v>
      </c>
      <c r="F170" s="247" t="s">
        <v>325</v>
      </c>
      <c r="G170" s="248" t="s">
        <v>144</v>
      </c>
      <c r="H170" s="249">
        <v>113</v>
      </c>
      <c r="I170" s="250"/>
      <c r="J170" s="251">
        <f>ROUND(I170*H170,2)</f>
        <v>0</v>
      </c>
      <c r="K170" s="247" t="s">
        <v>258</v>
      </c>
      <c r="L170" s="45"/>
      <c r="M170" s="252" t="s">
        <v>1</v>
      </c>
      <c r="N170" s="253" t="s">
        <v>47</v>
      </c>
      <c r="O170" s="92"/>
      <c r="P170" s="254">
        <f>O170*H170</f>
        <v>0</v>
      </c>
      <c r="Q170" s="254">
        <v>0.0106826</v>
      </c>
      <c r="R170" s="254">
        <f>Q170*H170</f>
        <v>1.2071338</v>
      </c>
      <c r="S170" s="254">
        <v>0</v>
      </c>
      <c r="T170" s="255">
        <f>S170*H170</f>
        <v>0</v>
      </c>
      <c r="U170" s="39"/>
      <c r="V170" s="39"/>
      <c r="W170" s="39"/>
      <c r="X170" s="39"/>
      <c r="Y170" s="39"/>
      <c r="Z170" s="39"/>
      <c r="AA170" s="39"/>
      <c r="AB170" s="39"/>
      <c r="AC170" s="39"/>
      <c r="AD170" s="39"/>
      <c r="AE170" s="39"/>
      <c r="AR170" s="256" t="s">
        <v>259</v>
      </c>
      <c r="AT170" s="256" t="s">
        <v>255</v>
      </c>
      <c r="AU170" s="256" t="s">
        <v>14</v>
      </c>
      <c r="AY170" s="18" t="s">
        <v>253</v>
      </c>
      <c r="BE170" s="257">
        <f>IF(N170="základní",J170,0)</f>
        <v>0</v>
      </c>
      <c r="BF170" s="257">
        <f>IF(N170="snížená",J170,0)</f>
        <v>0</v>
      </c>
      <c r="BG170" s="257">
        <f>IF(N170="zákl. přenesená",J170,0)</f>
        <v>0</v>
      </c>
      <c r="BH170" s="257">
        <f>IF(N170="sníž. přenesená",J170,0)</f>
        <v>0</v>
      </c>
      <c r="BI170" s="257">
        <f>IF(N170="nulová",J170,0)</f>
        <v>0</v>
      </c>
      <c r="BJ170" s="18" t="s">
        <v>90</v>
      </c>
      <c r="BK170" s="257">
        <f>ROUND(I170*H170,2)</f>
        <v>0</v>
      </c>
      <c r="BL170" s="18" t="s">
        <v>259</v>
      </c>
      <c r="BM170" s="256" t="s">
        <v>326</v>
      </c>
    </row>
    <row r="171" s="2" customFormat="1">
      <c r="A171" s="39"/>
      <c r="B171" s="40"/>
      <c r="C171" s="41"/>
      <c r="D171" s="258" t="s">
        <v>261</v>
      </c>
      <c r="E171" s="41"/>
      <c r="F171" s="259" t="s">
        <v>322</v>
      </c>
      <c r="G171" s="41"/>
      <c r="H171" s="41"/>
      <c r="I171" s="156"/>
      <c r="J171" s="41"/>
      <c r="K171" s="41"/>
      <c r="L171" s="45"/>
      <c r="M171" s="260"/>
      <c r="N171" s="261"/>
      <c r="O171" s="92"/>
      <c r="P171" s="92"/>
      <c r="Q171" s="92"/>
      <c r="R171" s="92"/>
      <c r="S171" s="92"/>
      <c r="T171" s="93"/>
      <c r="U171" s="39"/>
      <c r="V171" s="39"/>
      <c r="W171" s="39"/>
      <c r="X171" s="39"/>
      <c r="Y171" s="39"/>
      <c r="Z171" s="39"/>
      <c r="AA171" s="39"/>
      <c r="AB171" s="39"/>
      <c r="AC171" s="39"/>
      <c r="AD171" s="39"/>
      <c r="AE171" s="39"/>
      <c r="AT171" s="18" t="s">
        <v>261</v>
      </c>
      <c r="AU171" s="18" t="s">
        <v>14</v>
      </c>
    </row>
    <row r="172" s="2" customFormat="1" ht="84" customHeight="1">
      <c r="A172" s="39"/>
      <c r="B172" s="40"/>
      <c r="C172" s="245" t="s">
        <v>8</v>
      </c>
      <c r="D172" s="245" t="s">
        <v>255</v>
      </c>
      <c r="E172" s="246" t="s">
        <v>327</v>
      </c>
      <c r="F172" s="247" t="s">
        <v>328</v>
      </c>
      <c r="G172" s="248" t="s">
        <v>144</v>
      </c>
      <c r="H172" s="249">
        <v>235</v>
      </c>
      <c r="I172" s="250"/>
      <c r="J172" s="251">
        <f>ROUND(I172*H172,2)</f>
        <v>0</v>
      </c>
      <c r="K172" s="247" t="s">
        <v>258</v>
      </c>
      <c r="L172" s="45"/>
      <c r="M172" s="252" t="s">
        <v>1</v>
      </c>
      <c r="N172" s="253" t="s">
        <v>47</v>
      </c>
      <c r="O172" s="92"/>
      <c r="P172" s="254">
        <f>O172*H172</f>
        <v>0</v>
      </c>
      <c r="Q172" s="254">
        <v>0.060526700000000003</v>
      </c>
      <c r="R172" s="254">
        <f>Q172*H172</f>
        <v>14.223774500000001</v>
      </c>
      <c r="S172" s="254">
        <v>0</v>
      </c>
      <c r="T172" s="255">
        <f>S172*H172</f>
        <v>0</v>
      </c>
      <c r="U172" s="39"/>
      <c r="V172" s="39"/>
      <c r="W172" s="39"/>
      <c r="X172" s="39"/>
      <c r="Y172" s="39"/>
      <c r="Z172" s="39"/>
      <c r="AA172" s="39"/>
      <c r="AB172" s="39"/>
      <c r="AC172" s="39"/>
      <c r="AD172" s="39"/>
      <c r="AE172" s="39"/>
      <c r="AR172" s="256" t="s">
        <v>259</v>
      </c>
      <c r="AT172" s="256" t="s">
        <v>255</v>
      </c>
      <c r="AU172" s="256" t="s">
        <v>14</v>
      </c>
      <c r="AY172" s="18" t="s">
        <v>253</v>
      </c>
      <c r="BE172" s="257">
        <f>IF(N172="základní",J172,0)</f>
        <v>0</v>
      </c>
      <c r="BF172" s="257">
        <f>IF(N172="snížená",J172,0)</f>
        <v>0</v>
      </c>
      <c r="BG172" s="257">
        <f>IF(N172="zákl. přenesená",J172,0)</f>
        <v>0</v>
      </c>
      <c r="BH172" s="257">
        <f>IF(N172="sníž. přenesená",J172,0)</f>
        <v>0</v>
      </c>
      <c r="BI172" s="257">
        <f>IF(N172="nulová",J172,0)</f>
        <v>0</v>
      </c>
      <c r="BJ172" s="18" t="s">
        <v>90</v>
      </c>
      <c r="BK172" s="257">
        <f>ROUND(I172*H172,2)</f>
        <v>0</v>
      </c>
      <c r="BL172" s="18" t="s">
        <v>259</v>
      </c>
      <c r="BM172" s="256" t="s">
        <v>329</v>
      </c>
    </row>
    <row r="173" s="2" customFormat="1">
      <c r="A173" s="39"/>
      <c r="B173" s="40"/>
      <c r="C173" s="41"/>
      <c r="D173" s="258" t="s">
        <v>261</v>
      </c>
      <c r="E173" s="41"/>
      <c r="F173" s="259" t="s">
        <v>322</v>
      </c>
      <c r="G173" s="41"/>
      <c r="H173" s="41"/>
      <c r="I173" s="156"/>
      <c r="J173" s="41"/>
      <c r="K173" s="41"/>
      <c r="L173" s="45"/>
      <c r="M173" s="260"/>
      <c r="N173" s="261"/>
      <c r="O173" s="92"/>
      <c r="P173" s="92"/>
      <c r="Q173" s="92"/>
      <c r="R173" s="92"/>
      <c r="S173" s="92"/>
      <c r="T173" s="93"/>
      <c r="U173" s="39"/>
      <c r="V173" s="39"/>
      <c r="W173" s="39"/>
      <c r="X173" s="39"/>
      <c r="Y173" s="39"/>
      <c r="Z173" s="39"/>
      <c r="AA173" s="39"/>
      <c r="AB173" s="39"/>
      <c r="AC173" s="39"/>
      <c r="AD173" s="39"/>
      <c r="AE173" s="39"/>
      <c r="AT173" s="18" t="s">
        <v>261</v>
      </c>
      <c r="AU173" s="18" t="s">
        <v>14</v>
      </c>
    </row>
    <row r="174" s="2" customFormat="1" ht="36" customHeight="1">
      <c r="A174" s="39"/>
      <c r="B174" s="40"/>
      <c r="C174" s="245" t="s">
        <v>330</v>
      </c>
      <c r="D174" s="245" t="s">
        <v>255</v>
      </c>
      <c r="E174" s="246" t="s">
        <v>331</v>
      </c>
      <c r="F174" s="247" t="s">
        <v>332</v>
      </c>
      <c r="G174" s="248" t="s">
        <v>178</v>
      </c>
      <c r="H174" s="249">
        <v>45</v>
      </c>
      <c r="I174" s="250"/>
      <c r="J174" s="251">
        <f>ROUND(I174*H174,2)</f>
        <v>0</v>
      </c>
      <c r="K174" s="247" t="s">
        <v>258</v>
      </c>
      <c r="L174" s="45"/>
      <c r="M174" s="252" t="s">
        <v>1</v>
      </c>
      <c r="N174" s="253" t="s">
        <v>47</v>
      </c>
      <c r="O174" s="92"/>
      <c r="P174" s="254">
        <f>O174*H174</f>
        <v>0</v>
      </c>
      <c r="Q174" s="254">
        <v>0.00064999999999999997</v>
      </c>
      <c r="R174" s="254">
        <f>Q174*H174</f>
        <v>0.029249999999999998</v>
      </c>
      <c r="S174" s="254">
        <v>0</v>
      </c>
      <c r="T174" s="255">
        <f>S174*H174</f>
        <v>0</v>
      </c>
      <c r="U174" s="39"/>
      <c r="V174" s="39"/>
      <c r="W174" s="39"/>
      <c r="X174" s="39"/>
      <c r="Y174" s="39"/>
      <c r="Z174" s="39"/>
      <c r="AA174" s="39"/>
      <c r="AB174" s="39"/>
      <c r="AC174" s="39"/>
      <c r="AD174" s="39"/>
      <c r="AE174" s="39"/>
      <c r="AR174" s="256" t="s">
        <v>259</v>
      </c>
      <c r="AT174" s="256" t="s">
        <v>255</v>
      </c>
      <c r="AU174" s="256" t="s">
        <v>14</v>
      </c>
      <c r="AY174" s="18" t="s">
        <v>253</v>
      </c>
      <c r="BE174" s="257">
        <f>IF(N174="základní",J174,0)</f>
        <v>0</v>
      </c>
      <c r="BF174" s="257">
        <f>IF(N174="snížená",J174,0)</f>
        <v>0</v>
      </c>
      <c r="BG174" s="257">
        <f>IF(N174="zákl. přenesená",J174,0)</f>
        <v>0</v>
      </c>
      <c r="BH174" s="257">
        <f>IF(N174="sníž. přenesená",J174,0)</f>
        <v>0</v>
      </c>
      <c r="BI174" s="257">
        <f>IF(N174="nulová",J174,0)</f>
        <v>0</v>
      </c>
      <c r="BJ174" s="18" t="s">
        <v>90</v>
      </c>
      <c r="BK174" s="257">
        <f>ROUND(I174*H174,2)</f>
        <v>0</v>
      </c>
      <c r="BL174" s="18" t="s">
        <v>259</v>
      </c>
      <c r="BM174" s="256" t="s">
        <v>333</v>
      </c>
    </row>
    <row r="175" s="2" customFormat="1">
      <c r="A175" s="39"/>
      <c r="B175" s="40"/>
      <c r="C175" s="41"/>
      <c r="D175" s="258" t="s">
        <v>261</v>
      </c>
      <c r="E175" s="41"/>
      <c r="F175" s="259" t="s">
        <v>334</v>
      </c>
      <c r="G175" s="41"/>
      <c r="H175" s="41"/>
      <c r="I175" s="156"/>
      <c r="J175" s="41"/>
      <c r="K175" s="41"/>
      <c r="L175" s="45"/>
      <c r="M175" s="260"/>
      <c r="N175" s="261"/>
      <c r="O175" s="92"/>
      <c r="P175" s="92"/>
      <c r="Q175" s="92"/>
      <c r="R175" s="92"/>
      <c r="S175" s="92"/>
      <c r="T175" s="93"/>
      <c r="U175" s="39"/>
      <c r="V175" s="39"/>
      <c r="W175" s="39"/>
      <c r="X175" s="39"/>
      <c r="Y175" s="39"/>
      <c r="Z175" s="39"/>
      <c r="AA175" s="39"/>
      <c r="AB175" s="39"/>
      <c r="AC175" s="39"/>
      <c r="AD175" s="39"/>
      <c r="AE175" s="39"/>
      <c r="AT175" s="18" t="s">
        <v>261</v>
      </c>
      <c r="AU175" s="18" t="s">
        <v>14</v>
      </c>
    </row>
    <row r="176" s="13" customFormat="1">
      <c r="A176" s="13"/>
      <c r="B176" s="262"/>
      <c r="C176" s="263"/>
      <c r="D176" s="258" t="s">
        <v>266</v>
      </c>
      <c r="E176" s="264" t="s">
        <v>176</v>
      </c>
      <c r="F176" s="265" t="s">
        <v>335</v>
      </c>
      <c r="G176" s="263"/>
      <c r="H176" s="266">
        <v>45</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266</v>
      </c>
      <c r="AU176" s="272" t="s">
        <v>14</v>
      </c>
      <c r="AV176" s="13" t="s">
        <v>14</v>
      </c>
      <c r="AW176" s="13" t="s">
        <v>36</v>
      </c>
      <c r="AX176" s="13" t="s">
        <v>82</v>
      </c>
      <c r="AY176" s="272" t="s">
        <v>253</v>
      </c>
    </row>
    <row r="177" s="14" customFormat="1">
      <c r="A177" s="14"/>
      <c r="B177" s="273"/>
      <c r="C177" s="274"/>
      <c r="D177" s="258" t="s">
        <v>266</v>
      </c>
      <c r="E177" s="275" t="s">
        <v>1</v>
      </c>
      <c r="F177" s="276" t="s">
        <v>269</v>
      </c>
      <c r="G177" s="274"/>
      <c r="H177" s="277">
        <v>45</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266</v>
      </c>
      <c r="AU177" s="283" t="s">
        <v>14</v>
      </c>
      <c r="AV177" s="14" t="s">
        <v>259</v>
      </c>
      <c r="AW177" s="14" t="s">
        <v>36</v>
      </c>
      <c r="AX177" s="14" t="s">
        <v>90</v>
      </c>
      <c r="AY177" s="283" t="s">
        <v>253</v>
      </c>
    </row>
    <row r="178" s="2" customFormat="1" ht="36" customHeight="1">
      <c r="A178" s="39"/>
      <c r="B178" s="40"/>
      <c r="C178" s="245" t="s">
        <v>336</v>
      </c>
      <c r="D178" s="245" t="s">
        <v>255</v>
      </c>
      <c r="E178" s="246" t="s">
        <v>337</v>
      </c>
      <c r="F178" s="247" t="s">
        <v>338</v>
      </c>
      <c r="G178" s="248" t="s">
        <v>178</v>
      </c>
      <c r="H178" s="249">
        <v>45</v>
      </c>
      <c r="I178" s="250"/>
      <c r="J178" s="251">
        <f>ROUND(I178*H178,2)</f>
        <v>0</v>
      </c>
      <c r="K178" s="247" t="s">
        <v>258</v>
      </c>
      <c r="L178" s="45"/>
      <c r="M178" s="252" t="s">
        <v>1</v>
      </c>
      <c r="N178" s="253" t="s">
        <v>47</v>
      </c>
      <c r="O178" s="92"/>
      <c r="P178" s="254">
        <f>O178*H178</f>
        <v>0</v>
      </c>
      <c r="Q178" s="254">
        <v>0</v>
      </c>
      <c r="R178" s="254">
        <f>Q178*H178</f>
        <v>0</v>
      </c>
      <c r="S178" s="254">
        <v>0</v>
      </c>
      <c r="T178" s="255">
        <f>S178*H178</f>
        <v>0</v>
      </c>
      <c r="U178" s="39"/>
      <c r="V178" s="39"/>
      <c r="W178" s="39"/>
      <c r="X178" s="39"/>
      <c r="Y178" s="39"/>
      <c r="Z178" s="39"/>
      <c r="AA178" s="39"/>
      <c r="AB178" s="39"/>
      <c r="AC178" s="39"/>
      <c r="AD178" s="39"/>
      <c r="AE178" s="39"/>
      <c r="AR178" s="256" t="s">
        <v>259</v>
      </c>
      <c r="AT178" s="256" t="s">
        <v>255</v>
      </c>
      <c r="AU178" s="256" t="s">
        <v>14</v>
      </c>
      <c r="AY178" s="18" t="s">
        <v>253</v>
      </c>
      <c r="BE178" s="257">
        <f>IF(N178="základní",J178,0)</f>
        <v>0</v>
      </c>
      <c r="BF178" s="257">
        <f>IF(N178="snížená",J178,0)</f>
        <v>0</v>
      </c>
      <c r="BG178" s="257">
        <f>IF(N178="zákl. přenesená",J178,0)</f>
        <v>0</v>
      </c>
      <c r="BH178" s="257">
        <f>IF(N178="sníž. přenesená",J178,0)</f>
        <v>0</v>
      </c>
      <c r="BI178" s="257">
        <f>IF(N178="nulová",J178,0)</f>
        <v>0</v>
      </c>
      <c r="BJ178" s="18" t="s">
        <v>90</v>
      </c>
      <c r="BK178" s="257">
        <f>ROUND(I178*H178,2)</f>
        <v>0</v>
      </c>
      <c r="BL178" s="18" t="s">
        <v>259</v>
      </c>
      <c r="BM178" s="256" t="s">
        <v>339</v>
      </c>
    </row>
    <row r="179" s="2" customFormat="1">
      <c r="A179" s="39"/>
      <c r="B179" s="40"/>
      <c r="C179" s="41"/>
      <c r="D179" s="258" t="s">
        <v>261</v>
      </c>
      <c r="E179" s="41"/>
      <c r="F179" s="259" t="s">
        <v>334</v>
      </c>
      <c r="G179" s="41"/>
      <c r="H179" s="41"/>
      <c r="I179" s="156"/>
      <c r="J179" s="41"/>
      <c r="K179" s="41"/>
      <c r="L179" s="45"/>
      <c r="M179" s="260"/>
      <c r="N179" s="261"/>
      <c r="O179" s="92"/>
      <c r="P179" s="92"/>
      <c r="Q179" s="92"/>
      <c r="R179" s="92"/>
      <c r="S179" s="92"/>
      <c r="T179" s="93"/>
      <c r="U179" s="39"/>
      <c r="V179" s="39"/>
      <c r="W179" s="39"/>
      <c r="X179" s="39"/>
      <c r="Y179" s="39"/>
      <c r="Z179" s="39"/>
      <c r="AA179" s="39"/>
      <c r="AB179" s="39"/>
      <c r="AC179" s="39"/>
      <c r="AD179" s="39"/>
      <c r="AE179" s="39"/>
      <c r="AT179" s="18" t="s">
        <v>261</v>
      </c>
      <c r="AU179" s="18" t="s">
        <v>14</v>
      </c>
    </row>
    <row r="180" s="13" customFormat="1">
      <c r="A180" s="13"/>
      <c r="B180" s="262"/>
      <c r="C180" s="263"/>
      <c r="D180" s="258" t="s">
        <v>266</v>
      </c>
      <c r="E180" s="264" t="s">
        <v>1</v>
      </c>
      <c r="F180" s="265" t="s">
        <v>176</v>
      </c>
      <c r="G180" s="263"/>
      <c r="H180" s="266">
        <v>45</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266</v>
      </c>
      <c r="AU180" s="272" t="s">
        <v>14</v>
      </c>
      <c r="AV180" s="13" t="s">
        <v>14</v>
      </c>
      <c r="AW180" s="13" t="s">
        <v>36</v>
      </c>
      <c r="AX180" s="13" t="s">
        <v>82</v>
      </c>
      <c r="AY180" s="272" t="s">
        <v>253</v>
      </c>
    </row>
    <row r="181" s="14" customFormat="1">
      <c r="A181" s="14"/>
      <c r="B181" s="273"/>
      <c r="C181" s="274"/>
      <c r="D181" s="258" t="s">
        <v>266</v>
      </c>
      <c r="E181" s="275" t="s">
        <v>1</v>
      </c>
      <c r="F181" s="276" t="s">
        <v>269</v>
      </c>
      <c r="G181" s="274"/>
      <c r="H181" s="277">
        <v>45</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266</v>
      </c>
      <c r="AU181" s="283" t="s">
        <v>14</v>
      </c>
      <c r="AV181" s="14" t="s">
        <v>259</v>
      </c>
      <c r="AW181" s="14" t="s">
        <v>36</v>
      </c>
      <c r="AX181" s="14" t="s">
        <v>90</v>
      </c>
      <c r="AY181" s="283" t="s">
        <v>253</v>
      </c>
    </row>
    <row r="182" s="2" customFormat="1" ht="24" customHeight="1">
      <c r="A182" s="39"/>
      <c r="B182" s="40"/>
      <c r="C182" s="245" t="s">
        <v>340</v>
      </c>
      <c r="D182" s="245" t="s">
        <v>255</v>
      </c>
      <c r="E182" s="246" t="s">
        <v>341</v>
      </c>
      <c r="F182" s="247" t="s">
        <v>342</v>
      </c>
      <c r="G182" s="248" t="s">
        <v>144</v>
      </c>
      <c r="H182" s="249">
        <v>230</v>
      </c>
      <c r="I182" s="250"/>
      <c r="J182" s="251">
        <f>ROUND(I182*H182,2)</f>
        <v>0</v>
      </c>
      <c r="K182" s="247" t="s">
        <v>258</v>
      </c>
      <c r="L182" s="45"/>
      <c r="M182" s="252" t="s">
        <v>1</v>
      </c>
      <c r="N182" s="253" t="s">
        <v>47</v>
      </c>
      <c r="O182" s="92"/>
      <c r="P182" s="254">
        <f>O182*H182</f>
        <v>0</v>
      </c>
      <c r="Q182" s="254">
        <v>0.00055000000000000003</v>
      </c>
      <c r="R182" s="254">
        <f>Q182*H182</f>
        <v>0.1265</v>
      </c>
      <c r="S182" s="254">
        <v>0</v>
      </c>
      <c r="T182" s="255">
        <f>S182*H182</f>
        <v>0</v>
      </c>
      <c r="U182" s="39"/>
      <c r="V182" s="39"/>
      <c r="W182" s="39"/>
      <c r="X182" s="39"/>
      <c r="Y182" s="39"/>
      <c r="Z182" s="39"/>
      <c r="AA182" s="39"/>
      <c r="AB182" s="39"/>
      <c r="AC182" s="39"/>
      <c r="AD182" s="39"/>
      <c r="AE182" s="39"/>
      <c r="AR182" s="256" t="s">
        <v>259</v>
      </c>
      <c r="AT182" s="256" t="s">
        <v>255</v>
      </c>
      <c r="AU182" s="256" t="s">
        <v>14</v>
      </c>
      <c r="AY182" s="18" t="s">
        <v>253</v>
      </c>
      <c r="BE182" s="257">
        <f>IF(N182="základní",J182,0)</f>
        <v>0</v>
      </c>
      <c r="BF182" s="257">
        <f>IF(N182="snížená",J182,0)</f>
        <v>0</v>
      </c>
      <c r="BG182" s="257">
        <f>IF(N182="zákl. přenesená",J182,0)</f>
        <v>0</v>
      </c>
      <c r="BH182" s="257">
        <f>IF(N182="sníž. přenesená",J182,0)</f>
        <v>0</v>
      </c>
      <c r="BI182" s="257">
        <f>IF(N182="nulová",J182,0)</f>
        <v>0</v>
      </c>
      <c r="BJ182" s="18" t="s">
        <v>90</v>
      </c>
      <c r="BK182" s="257">
        <f>ROUND(I182*H182,2)</f>
        <v>0</v>
      </c>
      <c r="BL182" s="18" t="s">
        <v>259</v>
      </c>
      <c r="BM182" s="256" t="s">
        <v>343</v>
      </c>
    </row>
    <row r="183" s="2" customFormat="1">
      <c r="A183" s="39"/>
      <c r="B183" s="40"/>
      <c r="C183" s="41"/>
      <c r="D183" s="258" t="s">
        <v>261</v>
      </c>
      <c r="E183" s="41"/>
      <c r="F183" s="259" t="s">
        <v>334</v>
      </c>
      <c r="G183" s="41"/>
      <c r="H183" s="41"/>
      <c r="I183" s="156"/>
      <c r="J183" s="41"/>
      <c r="K183" s="41"/>
      <c r="L183" s="45"/>
      <c r="M183" s="260"/>
      <c r="N183" s="261"/>
      <c r="O183" s="92"/>
      <c r="P183" s="92"/>
      <c r="Q183" s="92"/>
      <c r="R183" s="92"/>
      <c r="S183" s="92"/>
      <c r="T183" s="93"/>
      <c r="U183" s="39"/>
      <c r="V183" s="39"/>
      <c r="W183" s="39"/>
      <c r="X183" s="39"/>
      <c r="Y183" s="39"/>
      <c r="Z183" s="39"/>
      <c r="AA183" s="39"/>
      <c r="AB183" s="39"/>
      <c r="AC183" s="39"/>
      <c r="AD183" s="39"/>
      <c r="AE183" s="39"/>
      <c r="AT183" s="18" t="s">
        <v>261</v>
      </c>
      <c r="AU183" s="18" t="s">
        <v>14</v>
      </c>
    </row>
    <row r="184" s="13" customFormat="1">
      <c r="A184" s="13"/>
      <c r="B184" s="262"/>
      <c r="C184" s="263"/>
      <c r="D184" s="258" t="s">
        <v>266</v>
      </c>
      <c r="E184" s="264" t="s">
        <v>173</v>
      </c>
      <c r="F184" s="265" t="s">
        <v>344</v>
      </c>
      <c r="G184" s="263"/>
      <c r="H184" s="266">
        <v>230</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266</v>
      </c>
      <c r="AU184" s="272" t="s">
        <v>14</v>
      </c>
      <c r="AV184" s="13" t="s">
        <v>14</v>
      </c>
      <c r="AW184" s="13" t="s">
        <v>36</v>
      </c>
      <c r="AX184" s="13" t="s">
        <v>82</v>
      </c>
      <c r="AY184" s="272" t="s">
        <v>253</v>
      </c>
    </row>
    <row r="185" s="14" customFormat="1">
      <c r="A185" s="14"/>
      <c r="B185" s="273"/>
      <c r="C185" s="274"/>
      <c r="D185" s="258" t="s">
        <v>266</v>
      </c>
      <c r="E185" s="275" t="s">
        <v>1</v>
      </c>
      <c r="F185" s="276" t="s">
        <v>269</v>
      </c>
      <c r="G185" s="274"/>
      <c r="H185" s="277">
        <v>230</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266</v>
      </c>
      <c r="AU185" s="283" t="s">
        <v>14</v>
      </c>
      <c r="AV185" s="14" t="s">
        <v>259</v>
      </c>
      <c r="AW185" s="14" t="s">
        <v>36</v>
      </c>
      <c r="AX185" s="14" t="s">
        <v>90</v>
      </c>
      <c r="AY185" s="283" t="s">
        <v>253</v>
      </c>
    </row>
    <row r="186" s="2" customFormat="1" ht="24" customHeight="1">
      <c r="A186" s="39"/>
      <c r="B186" s="40"/>
      <c r="C186" s="245" t="s">
        <v>345</v>
      </c>
      <c r="D186" s="245" t="s">
        <v>255</v>
      </c>
      <c r="E186" s="246" t="s">
        <v>346</v>
      </c>
      <c r="F186" s="247" t="s">
        <v>347</v>
      </c>
      <c r="G186" s="248" t="s">
        <v>144</v>
      </c>
      <c r="H186" s="249">
        <v>230</v>
      </c>
      <c r="I186" s="250"/>
      <c r="J186" s="251">
        <f>ROUND(I186*H186,2)</f>
        <v>0</v>
      </c>
      <c r="K186" s="247" t="s">
        <v>258</v>
      </c>
      <c r="L186" s="45"/>
      <c r="M186" s="252" t="s">
        <v>1</v>
      </c>
      <c r="N186" s="253" t="s">
        <v>47</v>
      </c>
      <c r="O186" s="92"/>
      <c r="P186" s="254">
        <f>O186*H186</f>
        <v>0</v>
      </c>
      <c r="Q186" s="254">
        <v>0</v>
      </c>
      <c r="R186" s="254">
        <f>Q186*H186</f>
        <v>0</v>
      </c>
      <c r="S186" s="254">
        <v>0</v>
      </c>
      <c r="T186" s="255">
        <f>S186*H186</f>
        <v>0</v>
      </c>
      <c r="U186" s="39"/>
      <c r="V186" s="39"/>
      <c r="W186" s="39"/>
      <c r="X186" s="39"/>
      <c r="Y186" s="39"/>
      <c r="Z186" s="39"/>
      <c r="AA186" s="39"/>
      <c r="AB186" s="39"/>
      <c r="AC186" s="39"/>
      <c r="AD186" s="39"/>
      <c r="AE186" s="39"/>
      <c r="AR186" s="256" t="s">
        <v>259</v>
      </c>
      <c r="AT186" s="256" t="s">
        <v>255</v>
      </c>
      <c r="AU186" s="256" t="s">
        <v>14</v>
      </c>
      <c r="AY186" s="18" t="s">
        <v>253</v>
      </c>
      <c r="BE186" s="257">
        <f>IF(N186="základní",J186,0)</f>
        <v>0</v>
      </c>
      <c r="BF186" s="257">
        <f>IF(N186="snížená",J186,0)</f>
        <v>0</v>
      </c>
      <c r="BG186" s="257">
        <f>IF(N186="zákl. přenesená",J186,0)</f>
        <v>0</v>
      </c>
      <c r="BH186" s="257">
        <f>IF(N186="sníž. přenesená",J186,0)</f>
        <v>0</v>
      </c>
      <c r="BI186" s="257">
        <f>IF(N186="nulová",J186,0)</f>
        <v>0</v>
      </c>
      <c r="BJ186" s="18" t="s">
        <v>90</v>
      </c>
      <c r="BK186" s="257">
        <f>ROUND(I186*H186,2)</f>
        <v>0</v>
      </c>
      <c r="BL186" s="18" t="s">
        <v>259</v>
      </c>
      <c r="BM186" s="256" t="s">
        <v>348</v>
      </c>
    </row>
    <row r="187" s="2" customFormat="1">
      <c r="A187" s="39"/>
      <c r="B187" s="40"/>
      <c r="C187" s="41"/>
      <c r="D187" s="258" t="s">
        <v>261</v>
      </c>
      <c r="E187" s="41"/>
      <c r="F187" s="259" t="s">
        <v>334</v>
      </c>
      <c r="G187" s="41"/>
      <c r="H187" s="41"/>
      <c r="I187" s="156"/>
      <c r="J187" s="41"/>
      <c r="K187" s="41"/>
      <c r="L187" s="45"/>
      <c r="M187" s="260"/>
      <c r="N187" s="261"/>
      <c r="O187" s="92"/>
      <c r="P187" s="92"/>
      <c r="Q187" s="92"/>
      <c r="R187" s="92"/>
      <c r="S187" s="92"/>
      <c r="T187" s="93"/>
      <c r="U187" s="39"/>
      <c r="V187" s="39"/>
      <c r="W187" s="39"/>
      <c r="X187" s="39"/>
      <c r="Y187" s="39"/>
      <c r="Z187" s="39"/>
      <c r="AA187" s="39"/>
      <c r="AB187" s="39"/>
      <c r="AC187" s="39"/>
      <c r="AD187" s="39"/>
      <c r="AE187" s="39"/>
      <c r="AT187" s="18" t="s">
        <v>261</v>
      </c>
      <c r="AU187" s="18" t="s">
        <v>14</v>
      </c>
    </row>
    <row r="188" s="13" customFormat="1">
      <c r="A188" s="13"/>
      <c r="B188" s="262"/>
      <c r="C188" s="263"/>
      <c r="D188" s="258" t="s">
        <v>266</v>
      </c>
      <c r="E188" s="264" t="s">
        <v>1</v>
      </c>
      <c r="F188" s="265" t="s">
        <v>173</v>
      </c>
      <c r="G188" s="263"/>
      <c r="H188" s="266">
        <v>230</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266</v>
      </c>
      <c r="AU188" s="272" t="s">
        <v>14</v>
      </c>
      <c r="AV188" s="13" t="s">
        <v>14</v>
      </c>
      <c r="AW188" s="13" t="s">
        <v>36</v>
      </c>
      <c r="AX188" s="13" t="s">
        <v>82</v>
      </c>
      <c r="AY188" s="272" t="s">
        <v>253</v>
      </c>
    </row>
    <row r="189" s="14" customFormat="1">
      <c r="A189" s="14"/>
      <c r="B189" s="273"/>
      <c r="C189" s="274"/>
      <c r="D189" s="258" t="s">
        <v>266</v>
      </c>
      <c r="E189" s="275" t="s">
        <v>1</v>
      </c>
      <c r="F189" s="276" t="s">
        <v>269</v>
      </c>
      <c r="G189" s="274"/>
      <c r="H189" s="277">
        <v>230</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266</v>
      </c>
      <c r="AU189" s="283" t="s">
        <v>14</v>
      </c>
      <c r="AV189" s="14" t="s">
        <v>259</v>
      </c>
      <c r="AW189" s="14" t="s">
        <v>36</v>
      </c>
      <c r="AX189" s="14" t="s">
        <v>90</v>
      </c>
      <c r="AY189" s="283" t="s">
        <v>253</v>
      </c>
    </row>
    <row r="190" s="2" customFormat="1" ht="36" customHeight="1">
      <c r="A190" s="39"/>
      <c r="B190" s="40"/>
      <c r="C190" s="245" t="s">
        <v>349</v>
      </c>
      <c r="D190" s="245" t="s">
        <v>255</v>
      </c>
      <c r="E190" s="246" t="s">
        <v>350</v>
      </c>
      <c r="F190" s="247" t="s">
        <v>351</v>
      </c>
      <c r="G190" s="248" t="s">
        <v>152</v>
      </c>
      <c r="H190" s="249">
        <v>964.64999999999998</v>
      </c>
      <c r="I190" s="250"/>
      <c r="J190" s="251">
        <f>ROUND(I190*H190,2)</f>
        <v>0</v>
      </c>
      <c r="K190" s="247" t="s">
        <v>258</v>
      </c>
      <c r="L190" s="45"/>
      <c r="M190" s="252" t="s">
        <v>1</v>
      </c>
      <c r="N190" s="253" t="s">
        <v>47</v>
      </c>
      <c r="O190" s="92"/>
      <c r="P190" s="254">
        <f>O190*H190</f>
        <v>0</v>
      </c>
      <c r="Q190" s="254">
        <v>0</v>
      </c>
      <c r="R190" s="254">
        <f>Q190*H190</f>
        <v>0</v>
      </c>
      <c r="S190" s="254">
        <v>0</v>
      </c>
      <c r="T190" s="255">
        <f>S190*H190</f>
        <v>0</v>
      </c>
      <c r="U190" s="39"/>
      <c r="V190" s="39"/>
      <c r="W190" s="39"/>
      <c r="X190" s="39"/>
      <c r="Y190" s="39"/>
      <c r="Z190" s="39"/>
      <c r="AA190" s="39"/>
      <c r="AB190" s="39"/>
      <c r="AC190" s="39"/>
      <c r="AD190" s="39"/>
      <c r="AE190" s="39"/>
      <c r="AR190" s="256" t="s">
        <v>259</v>
      </c>
      <c r="AT190" s="256" t="s">
        <v>255</v>
      </c>
      <c r="AU190" s="256" t="s">
        <v>14</v>
      </c>
      <c r="AY190" s="18" t="s">
        <v>253</v>
      </c>
      <c r="BE190" s="257">
        <f>IF(N190="základní",J190,0)</f>
        <v>0</v>
      </c>
      <c r="BF190" s="257">
        <f>IF(N190="snížená",J190,0)</f>
        <v>0</v>
      </c>
      <c r="BG190" s="257">
        <f>IF(N190="zákl. přenesená",J190,0)</f>
        <v>0</v>
      </c>
      <c r="BH190" s="257">
        <f>IF(N190="sníž. přenesená",J190,0)</f>
        <v>0</v>
      </c>
      <c r="BI190" s="257">
        <f>IF(N190="nulová",J190,0)</f>
        <v>0</v>
      </c>
      <c r="BJ190" s="18" t="s">
        <v>90</v>
      </c>
      <c r="BK190" s="257">
        <f>ROUND(I190*H190,2)</f>
        <v>0</v>
      </c>
      <c r="BL190" s="18" t="s">
        <v>259</v>
      </c>
      <c r="BM190" s="256" t="s">
        <v>352</v>
      </c>
    </row>
    <row r="191" s="2" customFormat="1">
      <c r="A191" s="39"/>
      <c r="B191" s="40"/>
      <c r="C191" s="41"/>
      <c r="D191" s="258" t="s">
        <v>261</v>
      </c>
      <c r="E191" s="41"/>
      <c r="F191" s="259" t="s">
        <v>353</v>
      </c>
      <c r="G191" s="41"/>
      <c r="H191" s="41"/>
      <c r="I191" s="156"/>
      <c r="J191" s="41"/>
      <c r="K191" s="41"/>
      <c r="L191" s="45"/>
      <c r="M191" s="260"/>
      <c r="N191" s="261"/>
      <c r="O191" s="92"/>
      <c r="P191" s="92"/>
      <c r="Q191" s="92"/>
      <c r="R191" s="92"/>
      <c r="S191" s="92"/>
      <c r="T191" s="93"/>
      <c r="U191" s="39"/>
      <c r="V191" s="39"/>
      <c r="W191" s="39"/>
      <c r="X191" s="39"/>
      <c r="Y191" s="39"/>
      <c r="Z191" s="39"/>
      <c r="AA191" s="39"/>
      <c r="AB191" s="39"/>
      <c r="AC191" s="39"/>
      <c r="AD191" s="39"/>
      <c r="AE191" s="39"/>
      <c r="AT191" s="18" t="s">
        <v>261</v>
      </c>
      <c r="AU191" s="18" t="s">
        <v>14</v>
      </c>
    </row>
    <row r="192" s="13" customFormat="1">
      <c r="A192" s="13"/>
      <c r="B192" s="262"/>
      <c r="C192" s="263"/>
      <c r="D192" s="258" t="s">
        <v>266</v>
      </c>
      <c r="E192" s="264" t="s">
        <v>1</v>
      </c>
      <c r="F192" s="265" t="s">
        <v>354</v>
      </c>
      <c r="G192" s="263"/>
      <c r="H192" s="266">
        <v>964.64999999999998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266</v>
      </c>
      <c r="AU192" s="272" t="s">
        <v>14</v>
      </c>
      <c r="AV192" s="13" t="s">
        <v>14</v>
      </c>
      <c r="AW192" s="13" t="s">
        <v>36</v>
      </c>
      <c r="AX192" s="13" t="s">
        <v>82</v>
      </c>
      <c r="AY192" s="272" t="s">
        <v>253</v>
      </c>
    </row>
    <row r="193" s="14" customFormat="1">
      <c r="A193" s="14"/>
      <c r="B193" s="273"/>
      <c r="C193" s="274"/>
      <c r="D193" s="258" t="s">
        <v>266</v>
      </c>
      <c r="E193" s="275" t="s">
        <v>1</v>
      </c>
      <c r="F193" s="276" t="s">
        <v>269</v>
      </c>
      <c r="G193" s="274"/>
      <c r="H193" s="277">
        <v>964.64999999999998</v>
      </c>
      <c r="I193" s="278"/>
      <c r="J193" s="274"/>
      <c r="K193" s="274"/>
      <c r="L193" s="279"/>
      <c r="M193" s="280"/>
      <c r="N193" s="281"/>
      <c r="O193" s="281"/>
      <c r="P193" s="281"/>
      <c r="Q193" s="281"/>
      <c r="R193" s="281"/>
      <c r="S193" s="281"/>
      <c r="T193" s="282"/>
      <c r="U193" s="14"/>
      <c r="V193" s="14"/>
      <c r="W193" s="14"/>
      <c r="X193" s="14"/>
      <c r="Y193" s="14"/>
      <c r="Z193" s="14"/>
      <c r="AA193" s="14"/>
      <c r="AB193" s="14"/>
      <c r="AC193" s="14"/>
      <c r="AD193" s="14"/>
      <c r="AE193" s="14"/>
      <c r="AT193" s="283" t="s">
        <v>266</v>
      </c>
      <c r="AU193" s="283" t="s">
        <v>14</v>
      </c>
      <c r="AV193" s="14" t="s">
        <v>259</v>
      </c>
      <c r="AW193" s="14" t="s">
        <v>36</v>
      </c>
      <c r="AX193" s="14" t="s">
        <v>90</v>
      </c>
      <c r="AY193" s="283" t="s">
        <v>253</v>
      </c>
    </row>
    <row r="194" s="2" customFormat="1" ht="48" customHeight="1">
      <c r="A194" s="39"/>
      <c r="B194" s="40"/>
      <c r="C194" s="245" t="s">
        <v>7</v>
      </c>
      <c r="D194" s="245" t="s">
        <v>255</v>
      </c>
      <c r="E194" s="246" t="s">
        <v>355</v>
      </c>
      <c r="F194" s="247" t="s">
        <v>356</v>
      </c>
      <c r="G194" s="248" t="s">
        <v>152</v>
      </c>
      <c r="H194" s="249">
        <v>1929.3</v>
      </c>
      <c r="I194" s="250"/>
      <c r="J194" s="251">
        <f>ROUND(I194*H194,2)</f>
        <v>0</v>
      </c>
      <c r="K194" s="247" t="s">
        <v>258</v>
      </c>
      <c r="L194" s="45"/>
      <c r="M194" s="252" t="s">
        <v>1</v>
      </c>
      <c r="N194" s="253" t="s">
        <v>47</v>
      </c>
      <c r="O194" s="92"/>
      <c r="P194" s="254">
        <f>O194*H194</f>
        <v>0</v>
      </c>
      <c r="Q194" s="254">
        <v>0</v>
      </c>
      <c r="R194" s="254">
        <f>Q194*H194</f>
        <v>0</v>
      </c>
      <c r="S194" s="254">
        <v>0</v>
      </c>
      <c r="T194" s="255">
        <f>S194*H194</f>
        <v>0</v>
      </c>
      <c r="U194" s="39"/>
      <c r="V194" s="39"/>
      <c r="W194" s="39"/>
      <c r="X194" s="39"/>
      <c r="Y194" s="39"/>
      <c r="Z194" s="39"/>
      <c r="AA194" s="39"/>
      <c r="AB194" s="39"/>
      <c r="AC194" s="39"/>
      <c r="AD194" s="39"/>
      <c r="AE194" s="39"/>
      <c r="AR194" s="256" t="s">
        <v>259</v>
      </c>
      <c r="AT194" s="256" t="s">
        <v>255</v>
      </c>
      <c r="AU194" s="256" t="s">
        <v>14</v>
      </c>
      <c r="AY194" s="18" t="s">
        <v>253</v>
      </c>
      <c r="BE194" s="257">
        <f>IF(N194="základní",J194,0)</f>
        <v>0</v>
      </c>
      <c r="BF194" s="257">
        <f>IF(N194="snížená",J194,0)</f>
        <v>0</v>
      </c>
      <c r="BG194" s="257">
        <f>IF(N194="zákl. přenesená",J194,0)</f>
        <v>0</v>
      </c>
      <c r="BH194" s="257">
        <f>IF(N194="sníž. přenesená",J194,0)</f>
        <v>0</v>
      </c>
      <c r="BI194" s="257">
        <f>IF(N194="nulová",J194,0)</f>
        <v>0</v>
      </c>
      <c r="BJ194" s="18" t="s">
        <v>90</v>
      </c>
      <c r="BK194" s="257">
        <f>ROUND(I194*H194,2)</f>
        <v>0</v>
      </c>
      <c r="BL194" s="18" t="s">
        <v>259</v>
      </c>
      <c r="BM194" s="256" t="s">
        <v>357</v>
      </c>
    </row>
    <row r="195" s="2" customFormat="1">
      <c r="A195" s="39"/>
      <c r="B195" s="40"/>
      <c r="C195" s="41"/>
      <c r="D195" s="258" t="s">
        <v>261</v>
      </c>
      <c r="E195" s="41"/>
      <c r="F195" s="259" t="s">
        <v>358</v>
      </c>
      <c r="G195" s="41"/>
      <c r="H195" s="41"/>
      <c r="I195" s="156"/>
      <c r="J195" s="41"/>
      <c r="K195" s="41"/>
      <c r="L195" s="45"/>
      <c r="M195" s="260"/>
      <c r="N195" s="261"/>
      <c r="O195" s="92"/>
      <c r="P195" s="92"/>
      <c r="Q195" s="92"/>
      <c r="R195" s="92"/>
      <c r="S195" s="92"/>
      <c r="T195" s="93"/>
      <c r="U195" s="39"/>
      <c r="V195" s="39"/>
      <c r="W195" s="39"/>
      <c r="X195" s="39"/>
      <c r="Y195" s="39"/>
      <c r="Z195" s="39"/>
      <c r="AA195" s="39"/>
      <c r="AB195" s="39"/>
      <c r="AC195" s="39"/>
      <c r="AD195" s="39"/>
      <c r="AE195" s="39"/>
      <c r="AT195" s="18" t="s">
        <v>261</v>
      </c>
      <c r="AU195" s="18" t="s">
        <v>14</v>
      </c>
    </row>
    <row r="196" s="13" customFormat="1">
      <c r="A196" s="13"/>
      <c r="B196" s="262"/>
      <c r="C196" s="263"/>
      <c r="D196" s="258" t="s">
        <v>266</v>
      </c>
      <c r="E196" s="264" t="s">
        <v>1</v>
      </c>
      <c r="F196" s="265" t="s">
        <v>359</v>
      </c>
      <c r="G196" s="263"/>
      <c r="H196" s="266">
        <v>1929.3</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266</v>
      </c>
      <c r="AU196" s="272" t="s">
        <v>14</v>
      </c>
      <c r="AV196" s="13" t="s">
        <v>14</v>
      </c>
      <c r="AW196" s="13" t="s">
        <v>36</v>
      </c>
      <c r="AX196" s="13" t="s">
        <v>82</v>
      </c>
      <c r="AY196" s="272" t="s">
        <v>253</v>
      </c>
    </row>
    <row r="197" s="14" customFormat="1">
      <c r="A197" s="14"/>
      <c r="B197" s="273"/>
      <c r="C197" s="274"/>
      <c r="D197" s="258" t="s">
        <v>266</v>
      </c>
      <c r="E197" s="275" t="s">
        <v>170</v>
      </c>
      <c r="F197" s="276" t="s">
        <v>269</v>
      </c>
      <c r="G197" s="274"/>
      <c r="H197" s="277">
        <v>1929.3</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266</v>
      </c>
      <c r="AU197" s="283" t="s">
        <v>14</v>
      </c>
      <c r="AV197" s="14" t="s">
        <v>259</v>
      </c>
      <c r="AW197" s="14" t="s">
        <v>36</v>
      </c>
      <c r="AX197" s="14" t="s">
        <v>90</v>
      </c>
      <c r="AY197" s="283" t="s">
        <v>253</v>
      </c>
    </row>
    <row r="198" s="2" customFormat="1" ht="48" customHeight="1">
      <c r="A198" s="39"/>
      <c r="B198" s="40"/>
      <c r="C198" s="245" t="s">
        <v>360</v>
      </c>
      <c r="D198" s="245" t="s">
        <v>255</v>
      </c>
      <c r="E198" s="246" t="s">
        <v>361</v>
      </c>
      <c r="F198" s="247" t="s">
        <v>362</v>
      </c>
      <c r="G198" s="248" t="s">
        <v>152</v>
      </c>
      <c r="H198" s="249">
        <v>964.64999999999998</v>
      </c>
      <c r="I198" s="250"/>
      <c r="J198" s="251">
        <f>ROUND(I198*H198,2)</f>
        <v>0</v>
      </c>
      <c r="K198" s="247" t="s">
        <v>258</v>
      </c>
      <c r="L198" s="45"/>
      <c r="M198" s="252" t="s">
        <v>1</v>
      </c>
      <c r="N198" s="253" t="s">
        <v>47</v>
      </c>
      <c r="O198" s="92"/>
      <c r="P198" s="254">
        <f>O198*H198</f>
        <v>0</v>
      </c>
      <c r="Q198" s="254">
        <v>0</v>
      </c>
      <c r="R198" s="254">
        <f>Q198*H198</f>
        <v>0</v>
      </c>
      <c r="S198" s="254">
        <v>0</v>
      </c>
      <c r="T198" s="255">
        <f>S198*H198</f>
        <v>0</v>
      </c>
      <c r="U198" s="39"/>
      <c r="V198" s="39"/>
      <c r="W198" s="39"/>
      <c r="X198" s="39"/>
      <c r="Y198" s="39"/>
      <c r="Z198" s="39"/>
      <c r="AA198" s="39"/>
      <c r="AB198" s="39"/>
      <c r="AC198" s="39"/>
      <c r="AD198" s="39"/>
      <c r="AE198" s="39"/>
      <c r="AR198" s="256" t="s">
        <v>259</v>
      </c>
      <c r="AT198" s="256" t="s">
        <v>255</v>
      </c>
      <c r="AU198" s="256" t="s">
        <v>14</v>
      </c>
      <c r="AY198" s="18" t="s">
        <v>253</v>
      </c>
      <c r="BE198" s="257">
        <f>IF(N198="základní",J198,0)</f>
        <v>0</v>
      </c>
      <c r="BF198" s="257">
        <f>IF(N198="snížená",J198,0)</f>
        <v>0</v>
      </c>
      <c r="BG198" s="257">
        <f>IF(N198="zákl. přenesená",J198,0)</f>
        <v>0</v>
      </c>
      <c r="BH198" s="257">
        <f>IF(N198="sníž. přenesená",J198,0)</f>
        <v>0</v>
      </c>
      <c r="BI198" s="257">
        <f>IF(N198="nulová",J198,0)</f>
        <v>0</v>
      </c>
      <c r="BJ198" s="18" t="s">
        <v>90</v>
      </c>
      <c r="BK198" s="257">
        <f>ROUND(I198*H198,2)</f>
        <v>0</v>
      </c>
      <c r="BL198" s="18" t="s">
        <v>259</v>
      </c>
      <c r="BM198" s="256" t="s">
        <v>363</v>
      </c>
    </row>
    <row r="199" s="2" customFormat="1">
      <c r="A199" s="39"/>
      <c r="B199" s="40"/>
      <c r="C199" s="41"/>
      <c r="D199" s="258" t="s">
        <v>261</v>
      </c>
      <c r="E199" s="41"/>
      <c r="F199" s="259" t="s">
        <v>358</v>
      </c>
      <c r="G199" s="41"/>
      <c r="H199" s="41"/>
      <c r="I199" s="156"/>
      <c r="J199" s="41"/>
      <c r="K199" s="41"/>
      <c r="L199" s="45"/>
      <c r="M199" s="260"/>
      <c r="N199" s="261"/>
      <c r="O199" s="92"/>
      <c r="P199" s="92"/>
      <c r="Q199" s="92"/>
      <c r="R199" s="92"/>
      <c r="S199" s="92"/>
      <c r="T199" s="93"/>
      <c r="U199" s="39"/>
      <c r="V199" s="39"/>
      <c r="W199" s="39"/>
      <c r="X199" s="39"/>
      <c r="Y199" s="39"/>
      <c r="Z199" s="39"/>
      <c r="AA199" s="39"/>
      <c r="AB199" s="39"/>
      <c r="AC199" s="39"/>
      <c r="AD199" s="39"/>
      <c r="AE199" s="39"/>
      <c r="AT199" s="18" t="s">
        <v>261</v>
      </c>
      <c r="AU199" s="18" t="s">
        <v>14</v>
      </c>
    </row>
    <row r="200" s="13" customFormat="1">
      <c r="A200" s="13"/>
      <c r="B200" s="262"/>
      <c r="C200" s="263"/>
      <c r="D200" s="258" t="s">
        <v>266</v>
      </c>
      <c r="E200" s="264" t="s">
        <v>1</v>
      </c>
      <c r="F200" s="265" t="s">
        <v>354</v>
      </c>
      <c r="G200" s="263"/>
      <c r="H200" s="266">
        <v>964.64999999999998</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266</v>
      </c>
      <c r="AU200" s="272" t="s">
        <v>14</v>
      </c>
      <c r="AV200" s="13" t="s">
        <v>14</v>
      </c>
      <c r="AW200" s="13" t="s">
        <v>36</v>
      </c>
      <c r="AX200" s="13" t="s">
        <v>82</v>
      </c>
      <c r="AY200" s="272" t="s">
        <v>253</v>
      </c>
    </row>
    <row r="201" s="14" customFormat="1">
      <c r="A201" s="14"/>
      <c r="B201" s="273"/>
      <c r="C201" s="274"/>
      <c r="D201" s="258" t="s">
        <v>266</v>
      </c>
      <c r="E201" s="275" t="s">
        <v>1</v>
      </c>
      <c r="F201" s="276" t="s">
        <v>269</v>
      </c>
      <c r="G201" s="274"/>
      <c r="H201" s="277">
        <v>964.64999999999998</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266</v>
      </c>
      <c r="AU201" s="283" t="s">
        <v>14</v>
      </c>
      <c r="AV201" s="14" t="s">
        <v>259</v>
      </c>
      <c r="AW201" s="14" t="s">
        <v>36</v>
      </c>
      <c r="AX201" s="14" t="s">
        <v>90</v>
      </c>
      <c r="AY201" s="283" t="s">
        <v>253</v>
      </c>
    </row>
    <row r="202" s="2" customFormat="1" ht="36" customHeight="1">
      <c r="A202" s="39"/>
      <c r="B202" s="40"/>
      <c r="C202" s="245" t="s">
        <v>364</v>
      </c>
      <c r="D202" s="245" t="s">
        <v>255</v>
      </c>
      <c r="E202" s="246" t="s">
        <v>365</v>
      </c>
      <c r="F202" s="247" t="s">
        <v>366</v>
      </c>
      <c r="G202" s="248" t="s">
        <v>152</v>
      </c>
      <c r="H202" s="249">
        <v>112.5</v>
      </c>
      <c r="I202" s="250"/>
      <c r="J202" s="251">
        <f>ROUND(I202*H202,2)</f>
        <v>0</v>
      </c>
      <c r="K202" s="247" t="s">
        <v>258</v>
      </c>
      <c r="L202" s="45"/>
      <c r="M202" s="252" t="s">
        <v>1</v>
      </c>
      <c r="N202" s="253" t="s">
        <v>47</v>
      </c>
      <c r="O202" s="92"/>
      <c r="P202" s="254">
        <f>O202*H202</f>
        <v>0</v>
      </c>
      <c r="Q202" s="254">
        <v>0</v>
      </c>
      <c r="R202" s="254">
        <f>Q202*H202</f>
        <v>0</v>
      </c>
      <c r="S202" s="254">
        <v>0</v>
      </c>
      <c r="T202" s="255">
        <f>S202*H202</f>
        <v>0</v>
      </c>
      <c r="U202" s="39"/>
      <c r="V202" s="39"/>
      <c r="W202" s="39"/>
      <c r="X202" s="39"/>
      <c r="Y202" s="39"/>
      <c r="Z202" s="39"/>
      <c r="AA202" s="39"/>
      <c r="AB202" s="39"/>
      <c r="AC202" s="39"/>
      <c r="AD202" s="39"/>
      <c r="AE202" s="39"/>
      <c r="AR202" s="256" t="s">
        <v>259</v>
      </c>
      <c r="AT202" s="256" t="s">
        <v>255</v>
      </c>
      <c r="AU202" s="256" t="s">
        <v>14</v>
      </c>
      <c r="AY202" s="18" t="s">
        <v>253</v>
      </c>
      <c r="BE202" s="257">
        <f>IF(N202="základní",J202,0)</f>
        <v>0</v>
      </c>
      <c r="BF202" s="257">
        <f>IF(N202="snížená",J202,0)</f>
        <v>0</v>
      </c>
      <c r="BG202" s="257">
        <f>IF(N202="zákl. přenesená",J202,0)</f>
        <v>0</v>
      </c>
      <c r="BH202" s="257">
        <f>IF(N202="sníž. přenesená",J202,0)</f>
        <v>0</v>
      </c>
      <c r="BI202" s="257">
        <f>IF(N202="nulová",J202,0)</f>
        <v>0</v>
      </c>
      <c r="BJ202" s="18" t="s">
        <v>90</v>
      </c>
      <c r="BK202" s="257">
        <f>ROUND(I202*H202,2)</f>
        <v>0</v>
      </c>
      <c r="BL202" s="18" t="s">
        <v>259</v>
      </c>
      <c r="BM202" s="256" t="s">
        <v>367</v>
      </c>
    </row>
    <row r="203" s="2" customFormat="1">
      <c r="A203" s="39"/>
      <c r="B203" s="40"/>
      <c r="C203" s="41"/>
      <c r="D203" s="258" t="s">
        <v>261</v>
      </c>
      <c r="E203" s="41"/>
      <c r="F203" s="259" t="s">
        <v>368</v>
      </c>
      <c r="G203" s="41"/>
      <c r="H203" s="41"/>
      <c r="I203" s="156"/>
      <c r="J203" s="41"/>
      <c r="K203" s="41"/>
      <c r="L203" s="45"/>
      <c r="M203" s="260"/>
      <c r="N203" s="261"/>
      <c r="O203" s="92"/>
      <c r="P203" s="92"/>
      <c r="Q203" s="92"/>
      <c r="R203" s="92"/>
      <c r="S203" s="92"/>
      <c r="T203" s="93"/>
      <c r="U203" s="39"/>
      <c r="V203" s="39"/>
      <c r="W203" s="39"/>
      <c r="X203" s="39"/>
      <c r="Y203" s="39"/>
      <c r="Z203" s="39"/>
      <c r="AA203" s="39"/>
      <c r="AB203" s="39"/>
      <c r="AC203" s="39"/>
      <c r="AD203" s="39"/>
      <c r="AE203" s="39"/>
      <c r="AT203" s="18" t="s">
        <v>261</v>
      </c>
      <c r="AU203" s="18" t="s">
        <v>14</v>
      </c>
    </row>
    <row r="204" s="13" customFormat="1">
      <c r="A204" s="13"/>
      <c r="B204" s="262"/>
      <c r="C204" s="263"/>
      <c r="D204" s="258" t="s">
        <v>266</v>
      </c>
      <c r="E204" s="264" t="s">
        <v>1</v>
      </c>
      <c r="F204" s="265" t="s">
        <v>369</v>
      </c>
      <c r="G204" s="263"/>
      <c r="H204" s="266">
        <v>112.5</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266</v>
      </c>
      <c r="AU204" s="272" t="s">
        <v>14</v>
      </c>
      <c r="AV204" s="13" t="s">
        <v>14</v>
      </c>
      <c r="AW204" s="13" t="s">
        <v>36</v>
      </c>
      <c r="AX204" s="13" t="s">
        <v>82</v>
      </c>
      <c r="AY204" s="272" t="s">
        <v>253</v>
      </c>
    </row>
    <row r="205" s="14" customFormat="1">
      <c r="A205" s="14"/>
      <c r="B205" s="273"/>
      <c r="C205" s="274"/>
      <c r="D205" s="258" t="s">
        <v>266</v>
      </c>
      <c r="E205" s="275" t="s">
        <v>1</v>
      </c>
      <c r="F205" s="276" t="s">
        <v>269</v>
      </c>
      <c r="G205" s="274"/>
      <c r="H205" s="277">
        <v>112.5</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266</v>
      </c>
      <c r="AU205" s="283" t="s">
        <v>14</v>
      </c>
      <c r="AV205" s="14" t="s">
        <v>259</v>
      </c>
      <c r="AW205" s="14" t="s">
        <v>36</v>
      </c>
      <c r="AX205" s="14" t="s">
        <v>90</v>
      </c>
      <c r="AY205" s="283" t="s">
        <v>253</v>
      </c>
    </row>
    <row r="206" s="2" customFormat="1" ht="36" customHeight="1">
      <c r="A206" s="39"/>
      <c r="B206" s="40"/>
      <c r="C206" s="245" t="s">
        <v>370</v>
      </c>
      <c r="D206" s="245" t="s">
        <v>255</v>
      </c>
      <c r="E206" s="246" t="s">
        <v>371</v>
      </c>
      <c r="F206" s="247" t="s">
        <v>372</v>
      </c>
      <c r="G206" s="248" t="s">
        <v>152</v>
      </c>
      <c r="H206" s="249">
        <v>225</v>
      </c>
      <c r="I206" s="250"/>
      <c r="J206" s="251">
        <f>ROUND(I206*H206,2)</f>
        <v>0</v>
      </c>
      <c r="K206" s="247" t="s">
        <v>258</v>
      </c>
      <c r="L206" s="45"/>
      <c r="M206" s="252" t="s">
        <v>1</v>
      </c>
      <c r="N206" s="253" t="s">
        <v>47</v>
      </c>
      <c r="O206" s="92"/>
      <c r="P206" s="254">
        <f>O206*H206</f>
        <v>0</v>
      </c>
      <c r="Q206" s="254">
        <v>0</v>
      </c>
      <c r="R206" s="254">
        <f>Q206*H206</f>
        <v>0</v>
      </c>
      <c r="S206" s="254">
        <v>0</v>
      </c>
      <c r="T206" s="255">
        <f>S206*H206</f>
        <v>0</v>
      </c>
      <c r="U206" s="39"/>
      <c r="V206" s="39"/>
      <c r="W206" s="39"/>
      <c r="X206" s="39"/>
      <c r="Y206" s="39"/>
      <c r="Z206" s="39"/>
      <c r="AA206" s="39"/>
      <c r="AB206" s="39"/>
      <c r="AC206" s="39"/>
      <c r="AD206" s="39"/>
      <c r="AE206" s="39"/>
      <c r="AR206" s="256" t="s">
        <v>259</v>
      </c>
      <c r="AT206" s="256" t="s">
        <v>255</v>
      </c>
      <c r="AU206" s="256" t="s">
        <v>14</v>
      </c>
      <c r="AY206" s="18" t="s">
        <v>253</v>
      </c>
      <c r="BE206" s="257">
        <f>IF(N206="základní",J206,0)</f>
        <v>0</v>
      </c>
      <c r="BF206" s="257">
        <f>IF(N206="snížená",J206,0)</f>
        <v>0</v>
      </c>
      <c r="BG206" s="257">
        <f>IF(N206="zákl. přenesená",J206,0)</f>
        <v>0</v>
      </c>
      <c r="BH206" s="257">
        <f>IF(N206="sníž. přenesená",J206,0)</f>
        <v>0</v>
      </c>
      <c r="BI206" s="257">
        <f>IF(N206="nulová",J206,0)</f>
        <v>0</v>
      </c>
      <c r="BJ206" s="18" t="s">
        <v>90</v>
      </c>
      <c r="BK206" s="257">
        <f>ROUND(I206*H206,2)</f>
        <v>0</v>
      </c>
      <c r="BL206" s="18" t="s">
        <v>259</v>
      </c>
      <c r="BM206" s="256" t="s">
        <v>373</v>
      </c>
    </row>
    <row r="207" s="2" customFormat="1">
      <c r="A207" s="39"/>
      <c r="B207" s="40"/>
      <c r="C207" s="41"/>
      <c r="D207" s="258" t="s">
        <v>261</v>
      </c>
      <c r="E207" s="41"/>
      <c r="F207" s="259" t="s">
        <v>374</v>
      </c>
      <c r="G207" s="41"/>
      <c r="H207" s="41"/>
      <c r="I207" s="156"/>
      <c r="J207" s="41"/>
      <c r="K207" s="41"/>
      <c r="L207" s="45"/>
      <c r="M207" s="260"/>
      <c r="N207" s="261"/>
      <c r="O207" s="92"/>
      <c r="P207" s="92"/>
      <c r="Q207" s="92"/>
      <c r="R207" s="92"/>
      <c r="S207" s="92"/>
      <c r="T207" s="93"/>
      <c r="U207" s="39"/>
      <c r="V207" s="39"/>
      <c r="W207" s="39"/>
      <c r="X207" s="39"/>
      <c r="Y207" s="39"/>
      <c r="Z207" s="39"/>
      <c r="AA207" s="39"/>
      <c r="AB207" s="39"/>
      <c r="AC207" s="39"/>
      <c r="AD207" s="39"/>
      <c r="AE207" s="39"/>
      <c r="AT207" s="18" t="s">
        <v>261</v>
      </c>
      <c r="AU207" s="18" t="s">
        <v>14</v>
      </c>
    </row>
    <row r="208" s="13" customFormat="1">
      <c r="A208" s="13"/>
      <c r="B208" s="262"/>
      <c r="C208" s="263"/>
      <c r="D208" s="258" t="s">
        <v>266</v>
      </c>
      <c r="E208" s="264" t="s">
        <v>1</v>
      </c>
      <c r="F208" s="265" t="s">
        <v>375</v>
      </c>
      <c r="G208" s="263"/>
      <c r="H208" s="266">
        <v>375</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266</v>
      </c>
      <c r="AU208" s="272" t="s">
        <v>14</v>
      </c>
      <c r="AV208" s="13" t="s">
        <v>14</v>
      </c>
      <c r="AW208" s="13" t="s">
        <v>36</v>
      </c>
      <c r="AX208" s="13" t="s">
        <v>82</v>
      </c>
      <c r="AY208" s="272" t="s">
        <v>253</v>
      </c>
    </row>
    <row r="209" s="14" customFormat="1">
      <c r="A209" s="14"/>
      <c r="B209" s="273"/>
      <c r="C209" s="274"/>
      <c r="D209" s="258" t="s">
        <v>266</v>
      </c>
      <c r="E209" s="275" t="s">
        <v>150</v>
      </c>
      <c r="F209" s="276" t="s">
        <v>269</v>
      </c>
      <c r="G209" s="274"/>
      <c r="H209" s="277">
        <v>375</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266</v>
      </c>
      <c r="AU209" s="283" t="s">
        <v>14</v>
      </c>
      <c r="AV209" s="14" t="s">
        <v>259</v>
      </c>
      <c r="AW209" s="14" t="s">
        <v>36</v>
      </c>
      <c r="AX209" s="14" t="s">
        <v>82</v>
      </c>
      <c r="AY209" s="283" t="s">
        <v>253</v>
      </c>
    </row>
    <row r="210" s="13" customFormat="1">
      <c r="A210" s="13"/>
      <c r="B210" s="262"/>
      <c r="C210" s="263"/>
      <c r="D210" s="258" t="s">
        <v>266</v>
      </c>
      <c r="E210" s="264" t="s">
        <v>154</v>
      </c>
      <c r="F210" s="265" t="s">
        <v>376</v>
      </c>
      <c r="G210" s="263"/>
      <c r="H210" s="266">
        <v>150</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266</v>
      </c>
      <c r="AU210" s="272" t="s">
        <v>14</v>
      </c>
      <c r="AV210" s="13" t="s">
        <v>14</v>
      </c>
      <c r="AW210" s="13" t="s">
        <v>36</v>
      </c>
      <c r="AX210" s="13" t="s">
        <v>82</v>
      </c>
      <c r="AY210" s="272" t="s">
        <v>253</v>
      </c>
    </row>
    <row r="211" s="13" customFormat="1">
      <c r="A211" s="13"/>
      <c r="B211" s="262"/>
      <c r="C211" s="263"/>
      <c r="D211" s="258" t="s">
        <v>266</v>
      </c>
      <c r="E211" s="264" t="s">
        <v>157</v>
      </c>
      <c r="F211" s="265" t="s">
        <v>377</v>
      </c>
      <c r="G211" s="263"/>
      <c r="H211" s="266">
        <v>225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266</v>
      </c>
      <c r="AU211" s="272" t="s">
        <v>14</v>
      </c>
      <c r="AV211" s="13" t="s">
        <v>14</v>
      </c>
      <c r="AW211" s="13" t="s">
        <v>36</v>
      </c>
      <c r="AX211" s="13" t="s">
        <v>90</v>
      </c>
      <c r="AY211" s="272" t="s">
        <v>253</v>
      </c>
    </row>
    <row r="212" s="14" customFormat="1">
      <c r="A212" s="14"/>
      <c r="B212" s="273"/>
      <c r="C212" s="274"/>
      <c r="D212" s="258" t="s">
        <v>266</v>
      </c>
      <c r="E212" s="275" t="s">
        <v>1</v>
      </c>
      <c r="F212" s="276" t="s">
        <v>269</v>
      </c>
      <c r="G212" s="274"/>
      <c r="H212" s="277">
        <v>375</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266</v>
      </c>
      <c r="AU212" s="283" t="s">
        <v>14</v>
      </c>
      <c r="AV212" s="14" t="s">
        <v>259</v>
      </c>
      <c r="AW212" s="14" t="s">
        <v>36</v>
      </c>
      <c r="AX212" s="14" t="s">
        <v>82</v>
      </c>
      <c r="AY212" s="283" t="s">
        <v>253</v>
      </c>
    </row>
    <row r="213" s="2" customFormat="1" ht="48" customHeight="1">
      <c r="A213" s="39"/>
      <c r="B213" s="40"/>
      <c r="C213" s="245" t="s">
        <v>378</v>
      </c>
      <c r="D213" s="245" t="s">
        <v>255</v>
      </c>
      <c r="E213" s="246" t="s">
        <v>379</v>
      </c>
      <c r="F213" s="247" t="s">
        <v>380</v>
      </c>
      <c r="G213" s="248" t="s">
        <v>152</v>
      </c>
      <c r="H213" s="249">
        <v>112.5</v>
      </c>
      <c r="I213" s="250"/>
      <c r="J213" s="251">
        <f>ROUND(I213*H213,2)</f>
        <v>0</v>
      </c>
      <c r="K213" s="247" t="s">
        <v>258</v>
      </c>
      <c r="L213" s="45"/>
      <c r="M213" s="252" t="s">
        <v>1</v>
      </c>
      <c r="N213" s="253" t="s">
        <v>47</v>
      </c>
      <c r="O213" s="92"/>
      <c r="P213" s="254">
        <f>O213*H213</f>
        <v>0</v>
      </c>
      <c r="Q213" s="254">
        <v>0</v>
      </c>
      <c r="R213" s="254">
        <f>Q213*H213</f>
        <v>0</v>
      </c>
      <c r="S213" s="254">
        <v>0</v>
      </c>
      <c r="T213" s="255">
        <f>S213*H213</f>
        <v>0</v>
      </c>
      <c r="U213" s="39"/>
      <c r="V213" s="39"/>
      <c r="W213" s="39"/>
      <c r="X213" s="39"/>
      <c r="Y213" s="39"/>
      <c r="Z213" s="39"/>
      <c r="AA213" s="39"/>
      <c r="AB213" s="39"/>
      <c r="AC213" s="39"/>
      <c r="AD213" s="39"/>
      <c r="AE213" s="39"/>
      <c r="AR213" s="256" t="s">
        <v>259</v>
      </c>
      <c r="AT213" s="256" t="s">
        <v>255</v>
      </c>
      <c r="AU213" s="256" t="s">
        <v>14</v>
      </c>
      <c r="AY213" s="18" t="s">
        <v>253</v>
      </c>
      <c r="BE213" s="257">
        <f>IF(N213="základní",J213,0)</f>
        <v>0</v>
      </c>
      <c r="BF213" s="257">
        <f>IF(N213="snížená",J213,0)</f>
        <v>0</v>
      </c>
      <c r="BG213" s="257">
        <f>IF(N213="zákl. přenesená",J213,0)</f>
        <v>0</v>
      </c>
      <c r="BH213" s="257">
        <f>IF(N213="sníž. přenesená",J213,0)</f>
        <v>0</v>
      </c>
      <c r="BI213" s="257">
        <f>IF(N213="nulová",J213,0)</f>
        <v>0</v>
      </c>
      <c r="BJ213" s="18" t="s">
        <v>90</v>
      </c>
      <c r="BK213" s="257">
        <f>ROUND(I213*H213,2)</f>
        <v>0</v>
      </c>
      <c r="BL213" s="18" t="s">
        <v>259</v>
      </c>
      <c r="BM213" s="256" t="s">
        <v>381</v>
      </c>
    </row>
    <row r="214" s="2" customFormat="1">
      <c r="A214" s="39"/>
      <c r="B214" s="40"/>
      <c r="C214" s="41"/>
      <c r="D214" s="258" t="s">
        <v>261</v>
      </c>
      <c r="E214" s="41"/>
      <c r="F214" s="259" t="s">
        <v>374</v>
      </c>
      <c r="G214" s="41"/>
      <c r="H214" s="41"/>
      <c r="I214" s="156"/>
      <c r="J214" s="41"/>
      <c r="K214" s="41"/>
      <c r="L214" s="45"/>
      <c r="M214" s="260"/>
      <c r="N214" s="261"/>
      <c r="O214" s="92"/>
      <c r="P214" s="92"/>
      <c r="Q214" s="92"/>
      <c r="R214" s="92"/>
      <c r="S214" s="92"/>
      <c r="T214" s="93"/>
      <c r="U214" s="39"/>
      <c r="V214" s="39"/>
      <c r="W214" s="39"/>
      <c r="X214" s="39"/>
      <c r="Y214" s="39"/>
      <c r="Z214" s="39"/>
      <c r="AA214" s="39"/>
      <c r="AB214" s="39"/>
      <c r="AC214" s="39"/>
      <c r="AD214" s="39"/>
      <c r="AE214" s="39"/>
      <c r="AT214" s="18" t="s">
        <v>261</v>
      </c>
      <c r="AU214" s="18" t="s">
        <v>14</v>
      </c>
    </row>
    <row r="215" s="13" customFormat="1">
      <c r="A215" s="13"/>
      <c r="B215" s="262"/>
      <c r="C215" s="263"/>
      <c r="D215" s="258" t="s">
        <v>266</v>
      </c>
      <c r="E215" s="264" t="s">
        <v>1</v>
      </c>
      <c r="F215" s="265" t="s">
        <v>369</v>
      </c>
      <c r="G215" s="263"/>
      <c r="H215" s="266">
        <v>112.5</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266</v>
      </c>
      <c r="AU215" s="272" t="s">
        <v>14</v>
      </c>
      <c r="AV215" s="13" t="s">
        <v>14</v>
      </c>
      <c r="AW215" s="13" t="s">
        <v>36</v>
      </c>
      <c r="AX215" s="13" t="s">
        <v>82</v>
      </c>
      <c r="AY215" s="272" t="s">
        <v>253</v>
      </c>
    </row>
    <row r="216" s="14" customFormat="1">
      <c r="A216" s="14"/>
      <c r="B216" s="273"/>
      <c r="C216" s="274"/>
      <c r="D216" s="258" t="s">
        <v>266</v>
      </c>
      <c r="E216" s="275" t="s">
        <v>1</v>
      </c>
      <c r="F216" s="276" t="s">
        <v>269</v>
      </c>
      <c r="G216" s="274"/>
      <c r="H216" s="277">
        <v>112.5</v>
      </c>
      <c r="I216" s="278"/>
      <c r="J216" s="274"/>
      <c r="K216" s="274"/>
      <c r="L216" s="279"/>
      <c r="M216" s="280"/>
      <c r="N216" s="281"/>
      <c r="O216" s="281"/>
      <c r="P216" s="281"/>
      <c r="Q216" s="281"/>
      <c r="R216" s="281"/>
      <c r="S216" s="281"/>
      <c r="T216" s="282"/>
      <c r="U216" s="14"/>
      <c r="V216" s="14"/>
      <c r="W216" s="14"/>
      <c r="X216" s="14"/>
      <c r="Y216" s="14"/>
      <c r="Z216" s="14"/>
      <c r="AA216" s="14"/>
      <c r="AB216" s="14"/>
      <c r="AC216" s="14"/>
      <c r="AD216" s="14"/>
      <c r="AE216" s="14"/>
      <c r="AT216" s="283" t="s">
        <v>266</v>
      </c>
      <c r="AU216" s="283" t="s">
        <v>14</v>
      </c>
      <c r="AV216" s="14" t="s">
        <v>259</v>
      </c>
      <c r="AW216" s="14" t="s">
        <v>36</v>
      </c>
      <c r="AX216" s="14" t="s">
        <v>90</v>
      </c>
      <c r="AY216" s="283" t="s">
        <v>253</v>
      </c>
    </row>
    <row r="217" s="2" customFormat="1" ht="48" customHeight="1">
      <c r="A217" s="39"/>
      <c r="B217" s="40"/>
      <c r="C217" s="245" t="s">
        <v>382</v>
      </c>
      <c r="D217" s="245" t="s">
        <v>255</v>
      </c>
      <c r="E217" s="246" t="s">
        <v>383</v>
      </c>
      <c r="F217" s="247" t="s">
        <v>384</v>
      </c>
      <c r="G217" s="248" t="s">
        <v>152</v>
      </c>
      <c r="H217" s="249">
        <v>150</v>
      </c>
      <c r="I217" s="250"/>
      <c r="J217" s="251">
        <f>ROUND(I217*H217,2)</f>
        <v>0</v>
      </c>
      <c r="K217" s="247" t="s">
        <v>258</v>
      </c>
      <c r="L217" s="45"/>
      <c r="M217" s="252" t="s">
        <v>1</v>
      </c>
      <c r="N217" s="253" t="s">
        <v>47</v>
      </c>
      <c r="O217" s="92"/>
      <c r="P217" s="254">
        <f>O217*H217</f>
        <v>0</v>
      </c>
      <c r="Q217" s="254">
        <v>0</v>
      </c>
      <c r="R217" s="254">
        <f>Q217*H217</f>
        <v>0</v>
      </c>
      <c r="S217" s="254">
        <v>0</v>
      </c>
      <c r="T217" s="255">
        <f>S217*H217</f>
        <v>0</v>
      </c>
      <c r="U217" s="39"/>
      <c r="V217" s="39"/>
      <c r="W217" s="39"/>
      <c r="X217" s="39"/>
      <c r="Y217" s="39"/>
      <c r="Z217" s="39"/>
      <c r="AA217" s="39"/>
      <c r="AB217" s="39"/>
      <c r="AC217" s="39"/>
      <c r="AD217" s="39"/>
      <c r="AE217" s="39"/>
      <c r="AR217" s="256" t="s">
        <v>259</v>
      </c>
      <c r="AT217" s="256" t="s">
        <v>255</v>
      </c>
      <c r="AU217" s="256" t="s">
        <v>14</v>
      </c>
      <c r="AY217" s="18" t="s">
        <v>253</v>
      </c>
      <c r="BE217" s="257">
        <f>IF(N217="základní",J217,0)</f>
        <v>0</v>
      </c>
      <c r="BF217" s="257">
        <f>IF(N217="snížená",J217,0)</f>
        <v>0</v>
      </c>
      <c r="BG217" s="257">
        <f>IF(N217="zákl. přenesená",J217,0)</f>
        <v>0</v>
      </c>
      <c r="BH217" s="257">
        <f>IF(N217="sníž. přenesená",J217,0)</f>
        <v>0</v>
      </c>
      <c r="BI217" s="257">
        <f>IF(N217="nulová",J217,0)</f>
        <v>0</v>
      </c>
      <c r="BJ217" s="18" t="s">
        <v>90</v>
      </c>
      <c r="BK217" s="257">
        <f>ROUND(I217*H217,2)</f>
        <v>0</v>
      </c>
      <c r="BL217" s="18" t="s">
        <v>259</v>
      </c>
      <c r="BM217" s="256" t="s">
        <v>385</v>
      </c>
    </row>
    <row r="218" s="2" customFormat="1">
      <c r="A218" s="39"/>
      <c r="B218" s="40"/>
      <c r="C218" s="41"/>
      <c r="D218" s="258" t="s">
        <v>261</v>
      </c>
      <c r="E218" s="41"/>
      <c r="F218" s="259" t="s">
        <v>386</v>
      </c>
      <c r="G218" s="41"/>
      <c r="H218" s="41"/>
      <c r="I218" s="156"/>
      <c r="J218" s="41"/>
      <c r="K218" s="41"/>
      <c r="L218" s="45"/>
      <c r="M218" s="260"/>
      <c r="N218" s="261"/>
      <c r="O218" s="92"/>
      <c r="P218" s="92"/>
      <c r="Q218" s="92"/>
      <c r="R218" s="92"/>
      <c r="S218" s="92"/>
      <c r="T218" s="93"/>
      <c r="U218" s="39"/>
      <c r="V218" s="39"/>
      <c r="W218" s="39"/>
      <c r="X218" s="39"/>
      <c r="Y218" s="39"/>
      <c r="Z218" s="39"/>
      <c r="AA218" s="39"/>
      <c r="AB218" s="39"/>
      <c r="AC218" s="39"/>
      <c r="AD218" s="39"/>
      <c r="AE218" s="39"/>
      <c r="AT218" s="18" t="s">
        <v>261</v>
      </c>
      <c r="AU218" s="18" t="s">
        <v>14</v>
      </c>
    </row>
    <row r="219" s="13" customFormat="1">
      <c r="A219" s="13"/>
      <c r="B219" s="262"/>
      <c r="C219" s="263"/>
      <c r="D219" s="258" t="s">
        <v>266</v>
      </c>
      <c r="E219" s="264" t="s">
        <v>1</v>
      </c>
      <c r="F219" s="265" t="s">
        <v>154</v>
      </c>
      <c r="G219" s="263"/>
      <c r="H219" s="266">
        <v>150</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266</v>
      </c>
      <c r="AU219" s="272" t="s">
        <v>14</v>
      </c>
      <c r="AV219" s="13" t="s">
        <v>14</v>
      </c>
      <c r="AW219" s="13" t="s">
        <v>36</v>
      </c>
      <c r="AX219" s="13" t="s">
        <v>82</v>
      </c>
      <c r="AY219" s="272" t="s">
        <v>253</v>
      </c>
    </row>
    <row r="220" s="14" customFormat="1">
      <c r="A220" s="14"/>
      <c r="B220" s="273"/>
      <c r="C220" s="274"/>
      <c r="D220" s="258" t="s">
        <v>266</v>
      </c>
      <c r="E220" s="275" t="s">
        <v>1</v>
      </c>
      <c r="F220" s="276" t="s">
        <v>269</v>
      </c>
      <c r="G220" s="274"/>
      <c r="H220" s="277">
        <v>150</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266</v>
      </c>
      <c r="AU220" s="283" t="s">
        <v>14</v>
      </c>
      <c r="AV220" s="14" t="s">
        <v>259</v>
      </c>
      <c r="AW220" s="14" t="s">
        <v>36</v>
      </c>
      <c r="AX220" s="14" t="s">
        <v>90</v>
      </c>
      <c r="AY220" s="283" t="s">
        <v>253</v>
      </c>
    </row>
    <row r="221" s="2" customFormat="1" ht="60" customHeight="1">
      <c r="A221" s="39"/>
      <c r="B221" s="40"/>
      <c r="C221" s="245" t="s">
        <v>387</v>
      </c>
      <c r="D221" s="245" t="s">
        <v>255</v>
      </c>
      <c r="E221" s="246" t="s">
        <v>388</v>
      </c>
      <c r="F221" s="247" t="s">
        <v>389</v>
      </c>
      <c r="G221" s="248" t="s">
        <v>152</v>
      </c>
      <c r="H221" s="249">
        <v>75</v>
      </c>
      <c r="I221" s="250"/>
      <c r="J221" s="251">
        <f>ROUND(I221*H221,2)</f>
        <v>0</v>
      </c>
      <c r="K221" s="247" t="s">
        <v>258</v>
      </c>
      <c r="L221" s="45"/>
      <c r="M221" s="252" t="s">
        <v>1</v>
      </c>
      <c r="N221" s="253" t="s">
        <v>47</v>
      </c>
      <c r="O221" s="92"/>
      <c r="P221" s="254">
        <f>O221*H221</f>
        <v>0</v>
      </c>
      <c r="Q221" s="254">
        <v>0</v>
      </c>
      <c r="R221" s="254">
        <f>Q221*H221</f>
        <v>0</v>
      </c>
      <c r="S221" s="254">
        <v>0</v>
      </c>
      <c r="T221" s="255">
        <f>S221*H221</f>
        <v>0</v>
      </c>
      <c r="U221" s="39"/>
      <c r="V221" s="39"/>
      <c r="W221" s="39"/>
      <c r="X221" s="39"/>
      <c r="Y221" s="39"/>
      <c r="Z221" s="39"/>
      <c r="AA221" s="39"/>
      <c r="AB221" s="39"/>
      <c r="AC221" s="39"/>
      <c r="AD221" s="39"/>
      <c r="AE221" s="39"/>
      <c r="AR221" s="256" t="s">
        <v>259</v>
      </c>
      <c r="AT221" s="256" t="s">
        <v>255</v>
      </c>
      <c r="AU221" s="256" t="s">
        <v>14</v>
      </c>
      <c r="AY221" s="18" t="s">
        <v>253</v>
      </c>
      <c r="BE221" s="257">
        <f>IF(N221="základní",J221,0)</f>
        <v>0</v>
      </c>
      <c r="BF221" s="257">
        <f>IF(N221="snížená",J221,0)</f>
        <v>0</v>
      </c>
      <c r="BG221" s="257">
        <f>IF(N221="zákl. přenesená",J221,0)</f>
        <v>0</v>
      </c>
      <c r="BH221" s="257">
        <f>IF(N221="sníž. přenesená",J221,0)</f>
        <v>0</v>
      </c>
      <c r="BI221" s="257">
        <f>IF(N221="nulová",J221,0)</f>
        <v>0</v>
      </c>
      <c r="BJ221" s="18" t="s">
        <v>90</v>
      </c>
      <c r="BK221" s="257">
        <f>ROUND(I221*H221,2)</f>
        <v>0</v>
      </c>
      <c r="BL221" s="18" t="s">
        <v>259</v>
      </c>
      <c r="BM221" s="256" t="s">
        <v>390</v>
      </c>
    </row>
    <row r="222" s="2" customFormat="1">
      <c r="A222" s="39"/>
      <c r="B222" s="40"/>
      <c r="C222" s="41"/>
      <c r="D222" s="258" t="s">
        <v>261</v>
      </c>
      <c r="E222" s="41"/>
      <c r="F222" s="259" t="s">
        <v>386</v>
      </c>
      <c r="G222" s="41"/>
      <c r="H222" s="41"/>
      <c r="I222" s="156"/>
      <c r="J222" s="41"/>
      <c r="K222" s="41"/>
      <c r="L222" s="45"/>
      <c r="M222" s="260"/>
      <c r="N222" s="261"/>
      <c r="O222" s="92"/>
      <c r="P222" s="92"/>
      <c r="Q222" s="92"/>
      <c r="R222" s="92"/>
      <c r="S222" s="92"/>
      <c r="T222" s="93"/>
      <c r="U222" s="39"/>
      <c r="V222" s="39"/>
      <c r="W222" s="39"/>
      <c r="X222" s="39"/>
      <c r="Y222" s="39"/>
      <c r="Z222" s="39"/>
      <c r="AA222" s="39"/>
      <c r="AB222" s="39"/>
      <c r="AC222" s="39"/>
      <c r="AD222" s="39"/>
      <c r="AE222" s="39"/>
      <c r="AT222" s="18" t="s">
        <v>261</v>
      </c>
      <c r="AU222" s="18" t="s">
        <v>14</v>
      </c>
    </row>
    <row r="223" s="13" customFormat="1">
      <c r="A223" s="13"/>
      <c r="B223" s="262"/>
      <c r="C223" s="263"/>
      <c r="D223" s="258" t="s">
        <v>266</v>
      </c>
      <c r="E223" s="264" t="s">
        <v>1</v>
      </c>
      <c r="F223" s="265" t="s">
        <v>391</v>
      </c>
      <c r="G223" s="263"/>
      <c r="H223" s="266">
        <v>75</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266</v>
      </c>
      <c r="AU223" s="272" t="s">
        <v>14</v>
      </c>
      <c r="AV223" s="13" t="s">
        <v>14</v>
      </c>
      <c r="AW223" s="13" t="s">
        <v>36</v>
      </c>
      <c r="AX223" s="13" t="s">
        <v>82</v>
      </c>
      <c r="AY223" s="272" t="s">
        <v>253</v>
      </c>
    </row>
    <row r="224" s="14" customFormat="1">
      <c r="A224" s="14"/>
      <c r="B224" s="273"/>
      <c r="C224" s="274"/>
      <c r="D224" s="258" t="s">
        <v>266</v>
      </c>
      <c r="E224" s="275" t="s">
        <v>1</v>
      </c>
      <c r="F224" s="276" t="s">
        <v>269</v>
      </c>
      <c r="G224" s="274"/>
      <c r="H224" s="277">
        <v>75</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266</v>
      </c>
      <c r="AU224" s="283" t="s">
        <v>14</v>
      </c>
      <c r="AV224" s="14" t="s">
        <v>259</v>
      </c>
      <c r="AW224" s="14" t="s">
        <v>36</v>
      </c>
      <c r="AX224" s="14" t="s">
        <v>90</v>
      </c>
      <c r="AY224" s="283" t="s">
        <v>253</v>
      </c>
    </row>
    <row r="225" s="2" customFormat="1" ht="48" customHeight="1">
      <c r="A225" s="39"/>
      <c r="B225" s="40"/>
      <c r="C225" s="245" t="s">
        <v>392</v>
      </c>
      <c r="D225" s="245" t="s">
        <v>255</v>
      </c>
      <c r="E225" s="246" t="s">
        <v>393</v>
      </c>
      <c r="F225" s="247" t="s">
        <v>394</v>
      </c>
      <c r="G225" s="248" t="s">
        <v>152</v>
      </c>
      <c r="H225" s="249">
        <v>2765.1599999999999</v>
      </c>
      <c r="I225" s="250"/>
      <c r="J225" s="251">
        <f>ROUND(I225*H225,2)</f>
        <v>0</v>
      </c>
      <c r="K225" s="247" t="s">
        <v>258</v>
      </c>
      <c r="L225" s="45"/>
      <c r="M225" s="252" t="s">
        <v>1</v>
      </c>
      <c r="N225" s="253" t="s">
        <v>47</v>
      </c>
      <c r="O225" s="92"/>
      <c r="P225" s="254">
        <f>O225*H225</f>
        <v>0</v>
      </c>
      <c r="Q225" s="254">
        <v>0</v>
      </c>
      <c r="R225" s="254">
        <f>Q225*H225</f>
        <v>0</v>
      </c>
      <c r="S225" s="254">
        <v>0</v>
      </c>
      <c r="T225" s="255">
        <f>S225*H225</f>
        <v>0</v>
      </c>
      <c r="U225" s="39"/>
      <c r="V225" s="39"/>
      <c r="W225" s="39"/>
      <c r="X225" s="39"/>
      <c r="Y225" s="39"/>
      <c r="Z225" s="39"/>
      <c r="AA225" s="39"/>
      <c r="AB225" s="39"/>
      <c r="AC225" s="39"/>
      <c r="AD225" s="39"/>
      <c r="AE225" s="39"/>
      <c r="AR225" s="256" t="s">
        <v>259</v>
      </c>
      <c r="AT225" s="256" t="s">
        <v>255</v>
      </c>
      <c r="AU225" s="256" t="s">
        <v>14</v>
      </c>
      <c r="AY225" s="18" t="s">
        <v>253</v>
      </c>
      <c r="BE225" s="257">
        <f>IF(N225="základní",J225,0)</f>
        <v>0</v>
      </c>
      <c r="BF225" s="257">
        <f>IF(N225="snížená",J225,0)</f>
        <v>0</v>
      </c>
      <c r="BG225" s="257">
        <f>IF(N225="zákl. přenesená",J225,0)</f>
        <v>0</v>
      </c>
      <c r="BH225" s="257">
        <f>IF(N225="sníž. přenesená",J225,0)</f>
        <v>0</v>
      </c>
      <c r="BI225" s="257">
        <f>IF(N225="nulová",J225,0)</f>
        <v>0</v>
      </c>
      <c r="BJ225" s="18" t="s">
        <v>90</v>
      </c>
      <c r="BK225" s="257">
        <f>ROUND(I225*H225,2)</f>
        <v>0</v>
      </c>
      <c r="BL225" s="18" t="s">
        <v>259</v>
      </c>
      <c r="BM225" s="256" t="s">
        <v>395</v>
      </c>
    </row>
    <row r="226" s="2" customFormat="1">
      <c r="A226" s="39"/>
      <c r="B226" s="40"/>
      <c r="C226" s="41"/>
      <c r="D226" s="258" t="s">
        <v>261</v>
      </c>
      <c r="E226" s="41"/>
      <c r="F226" s="259" t="s">
        <v>396</v>
      </c>
      <c r="G226" s="41"/>
      <c r="H226" s="41"/>
      <c r="I226" s="156"/>
      <c r="J226" s="41"/>
      <c r="K226" s="41"/>
      <c r="L226" s="45"/>
      <c r="M226" s="260"/>
      <c r="N226" s="261"/>
      <c r="O226" s="92"/>
      <c r="P226" s="92"/>
      <c r="Q226" s="92"/>
      <c r="R226" s="92"/>
      <c r="S226" s="92"/>
      <c r="T226" s="93"/>
      <c r="U226" s="39"/>
      <c r="V226" s="39"/>
      <c r="W226" s="39"/>
      <c r="X226" s="39"/>
      <c r="Y226" s="39"/>
      <c r="Z226" s="39"/>
      <c r="AA226" s="39"/>
      <c r="AB226" s="39"/>
      <c r="AC226" s="39"/>
      <c r="AD226" s="39"/>
      <c r="AE226" s="39"/>
      <c r="AT226" s="18" t="s">
        <v>261</v>
      </c>
      <c r="AU226" s="18" t="s">
        <v>14</v>
      </c>
    </row>
    <row r="227" s="13" customFormat="1">
      <c r="A227" s="13"/>
      <c r="B227" s="262"/>
      <c r="C227" s="263"/>
      <c r="D227" s="258" t="s">
        <v>266</v>
      </c>
      <c r="E227" s="264" t="s">
        <v>1</v>
      </c>
      <c r="F227" s="265" t="s">
        <v>397</v>
      </c>
      <c r="G227" s="263"/>
      <c r="H227" s="266">
        <v>2765.1599999999999</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266</v>
      </c>
      <c r="AU227" s="272" t="s">
        <v>14</v>
      </c>
      <c r="AV227" s="13" t="s">
        <v>14</v>
      </c>
      <c r="AW227" s="13" t="s">
        <v>36</v>
      </c>
      <c r="AX227" s="13" t="s">
        <v>82</v>
      </c>
      <c r="AY227" s="272" t="s">
        <v>253</v>
      </c>
    </row>
    <row r="228" s="14" customFormat="1">
      <c r="A228" s="14"/>
      <c r="B228" s="273"/>
      <c r="C228" s="274"/>
      <c r="D228" s="258" t="s">
        <v>266</v>
      </c>
      <c r="E228" s="275" t="s">
        <v>180</v>
      </c>
      <c r="F228" s="276" t="s">
        <v>269</v>
      </c>
      <c r="G228" s="274"/>
      <c r="H228" s="277">
        <v>2765.1599999999999</v>
      </c>
      <c r="I228" s="278"/>
      <c r="J228" s="274"/>
      <c r="K228" s="274"/>
      <c r="L228" s="279"/>
      <c r="M228" s="280"/>
      <c r="N228" s="281"/>
      <c r="O228" s="281"/>
      <c r="P228" s="281"/>
      <c r="Q228" s="281"/>
      <c r="R228" s="281"/>
      <c r="S228" s="281"/>
      <c r="T228" s="282"/>
      <c r="U228" s="14"/>
      <c r="V228" s="14"/>
      <c r="W228" s="14"/>
      <c r="X228" s="14"/>
      <c r="Y228" s="14"/>
      <c r="Z228" s="14"/>
      <c r="AA228" s="14"/>
      <c r="AB228" s="14"/>
      <c r="AC228" s="14"/>
      <c r="AD228" s="14"/>
      <c r="AE228" s="14"/>
      <c r="AT228" s="283" t="s">
        <v>266</v>
      </c>
      <c r="AU228" s="283" t="s">
        <v>14</v>
      </c>
      <c r="AV228" s="14" t="s">
        <v>259</v>
      </c>
      <c r="AW228" s="14" t="s">
        <v>36</v>
      </c>
      <c r="AX228" s="14" t="s">
        <v>90</v>
      </c>
      <c r="AY228" s="283" t="s">
        <v>253</v>
      </c>
    </row>
    <row r="229" s="2" customFormat="1" ht="48" customHeight="1">
      <c r="A229" s="39"/>
      <c r="B229" s="40"/>
      <c r="C229" s="245" t="s">
        <v>398</v>
      </c>
      <c r="D229" s="245" t="s">
        <v>255</v>
      </c>
      <c r="E229" s="246" t="s">
        <v>399</v>
      </c>
      <c r="F229" s="247" t="s">
        <v>400</v>
      </c>
      <c r="G229" s="248" t="s">
        <v>152</v>
      </c>
      <c r="H229" s="249">
        <v>2765.1599999999999</v>
      </c>
      <c r="I229" s="250"/>
      <c r="J229" s="251">
        <f>ROUND(I229*H229,2)</f>
        <v>0</v>
      </c>
      <c r="K229" s="247" t="s">
        <v>258</v>
      </c>
      <c r="L229" s="45"/>
      <c r="M229" s="252" t="s">
        <v>1</v>
      </c>
      <c r="N229" s="253" t="s">
        <v>47</v>
      </c>
      <c r="O229" s="92"/>
      <c r="P229" s="254">
        <f>O229*H229</f>
        <v>0</v>
      </c>
      <c r="Q229" s="254">
        <v>0</v>
      </c>
      <c r="R229" s="254">
        <f>Q229*H229</f>
        <v>0</v>
      </c>
      <c r="S229" s="254">
        <v>0</v>
      </c>
      <c r="T229" s="255">
        <f>S229*H229</f>
        <v>0</v>
      </c>
      <c r="U229" s="39"/>
      <c r="V229" s="39"/>
      <c r="W229" s="39"/>
      <c r="X229" s="39"/>
      <c r="Y229" s="39"/>
      <c r="Z229" s="39"/>
      <c r="AA229" s="39"/>
      <c r="AB229" s="39"/>
      <c r="AC229" s="39"/>
      <c r="AD229" s="39"/>
      <c r="AE229" s="39"/>
      <c r="AR229" s="256" t="s">
        <v>259</v>
      </c>
      <c r="AT229" s="256" t="s">
        <v>255</v>
      </c>
      <c r="AU229" s="256" t="s">
        <v>14</v>
      </c>
      <c r="AY229" s="18" t="s">
        <v>253</v>
      </c>
      <c r="BE229" s="257">
        <f>IF(N229="základní",J229,0)</f>
        <v>0</v>
      </c>
      <c r="BF229" s="257">
        <f>IF(N229="snížená",J229,0)</f>
        <v>0</v>
      </c>
      <c r="BG229" s="257">
        <f>IF(N229="zákl. přenesená",J229,0)</f>
        <v>0</v>
      </c>
      <c r="BH229" s="257">
        <f>IF(N229="sníž. přenesená",J229,0)</f>
        <v>0</v>
      </c>
      <c r="BI229" s="257">
        <f>IF(N229="nulová",J229,0)</f>
        <v>0</v>
      </c>
      <c r="BJ229" s="18" t="s">
        <v>90</v>
      </c>
      <c r="BK229" s="257">
        <f>ROUND(I229*H229,2)</f>
        <v>0</v>
      </c>
      <c r="BL229" s="18" t="s">
        <v>259</v>
      </c>
      <c r="BM229" s="256" t="s">
        <v>401</v>
      </c>
    </row>
    <row r="230" s="2" customFormat="1">
      <c r="A230" s="39"/>
      <c r="B230" s="40"/>
      <c r="C230" s="41"/>
      <c r="D230" s="258" t="s">
        <v>261</v>
      </c>
      <c r="E230" s="41"/>
      <c r="F230" s="259" t="s">
        <v>402</v>
      </c>
      <c r="G230" s="41"/>
      <c r="H230" s="41"/>
      <c r="I230" s="156"/>
      <c r="J230" s="41"/>
      <c r="K230" s="41"/>
      <c r="L230" s="45"/>
      <c r="M230" s="260"/>
      <c r="N230" s="261"/>
      <c r="O230" s="92"/>
      <c r="P230" s="92"/>
      <c r="Q230" s="92"/>
      <c r="R230" s="92"/>
      <c r="S230" s="92"/>
      <c r="T230" s="93"/>
      <c r="U230" s="39"/>
      <c r="V230" s="39"/>
      <c r="W230" s="39"/>
      <c r="X230" s="39"/>
      <c r="Y230" s="39"/>
      <c r="Z230" s="39"/>
      <c r="AA230" s="39"/>
      <c r="AB230" s="39"/>
      <c r="AC230" s="39"/>
      <c r="AD230" s="39"/>
      <c r="AE230" s="39"/>
      <c r="AT230" s="18" t="s">
        <v>261</v>
      </c>
      <c r="AU230" s="18" t="s">
        <v>14</v>
      </c>
    </row>
    <row r="231" s="13" customFormat="1">
      <c r="A231" s="13"/>
      <c r="B231" s="262"/>
      <c r="C231" s="263"/>
      <c r="D231" s="258" t="s">
        <v>266</v>
      </c>
      <c r="E231" s="264" t="s">
        <v>1</v>
      </c>
      <c r="F231" s="265" t="s">
        <v>403</v>
      </c>
      <c r="G231" s="263"/>
      <c r="H231" s="266">
        <v>2765.1599999999999</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266</v>
      </c>
      <c r="AU231" s="272" t="s">
        <v>14</v>
      </c>
      <c r="AV231" s="13" t="s">
        <v>14</v>
      </c>
      <c r="AW231" s="13" t="s">
        <v>36</v>
      </c>
      <c r="AX231" s="13" t="s">
        <v>82</v>
      </c>
      <c r="AY231" s="272" t="s">
        <v>253</v>
      </c>
    </row>
    <row r="232" s="14" customFormat="1">
      <c r="A232" s="14"/>
      <c r="B232" s="273"/>
      <c r="C232" s="274"/>
      <c r="D232" s="258" t="s">
        <v>266</v>
      </c>
      <c r="E232" s="275" t="s">
        <v>1</v>
      </c>
      <c r="F232" s="276" t="s">
        <v>269</v>
      </c>
      <c r="G232" s="274"/>
      <c r="H232" s="277">
        <v>2765.1599999999999</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266</v>
      </c>
      <c r="AU232" s="283" t="s">
        <v>14</v>
      </c>
      <c r="AV232" s="14" t="s">
        <v>259</v>
      </c>
      <c r="AW232" s="14" t="s">
        <v>36</v>
      </c>
      <c r="AX232" s="14" t="s">
        <v>90</v>
      </c>
      <c r="AY232" s="283" t="s">
        <v>253</v>
      </c>
    </row>
    <row r="233" s="2" customFormat="1" ht="60" customHeight="1">
      <c r="A233" s="39"/>
      <c r="B233" s="40"/>
      <c r="C233" s="245" t="s">
        <v>404</v>
      </c>
      <c r="D233" s="245" t="s">
        <v>255</v>
      </c>
      <c r="E233" s="246" t="s">
        <v>405</v>
      </c>
      <c r="F233" s="247" t="s">
        <v>406</v>
      </c>
      <c r="G233" s="248" t="s">
        <v>152</v>
      </c>
      <c r="H233" s="249">
        <v>2765.1599999999999</v>
      </c>
      <c r="I233" s="250"/>
      <c r="J233" s="251">
        <f>ROUND(I233*H233,2)</f>
        <v>0</v>
      </c>
      <c r="K233" s="247" t="s">
        <v>258</v>
      </c>
      <c r="L233" s="45"/>
      <c r="M233" s="252" t="s">
        <v>1</v>
      </c>
      <c r="N233" s="253" t="s">
        <v>47</v>
      </c>
      <c r="O233" s="92"/>
      <c r="P233" s="254">
        <f>O233*H233</f>
        <v>0</v>
      </c>
      <c r="Q233" s="254">
        <v>0</v>
      </c>
      <c r="R233" s="254">
        <f>Q233*H233</f>
        <v>0</v>
      </c>
      <c r="S233" s="254">
        <v>0</v>
      </c>
      <c r="T233" s="255">
        <f>S233*H233</f>
        <v>0</v>
      </c>
      <c r="U233" s="39"/>
      <c r="V233" s="39"/>
      <c r="W233" s="39"/>
      <c r="X233" s="39"/>
      <c r="Y233" s="39"/>
      <c r="Z233" s="39"/>
      <c r="AA233" s="39"/>
      <c r="AB233" s="39"/>
      <c r="AC233" s="39"/>
      <c r="AD233" s="39"/>
      <c r="AE233" s="39"/>
      <c r="AR233" s="256" t="s">
        <v>259</v>
      </c>
      <c r="AT233" s="256" t="s">
        <v>255</v>
      </c>
      <c r="AU233" s="256" t="s">
        <v>14</v>
      </c>
      <c r="AY233" s="18" t="s">
        <v>253</v>
      </c>
      <c r="BE233" s="257">
        <f>IF(N233="základní",J233,0)</f>
        <v>0</v>
      </c>
      <c r="BF233" s="257">
        <f>IF(N233="snížená",J233,0)</f>
        <v>0</v>
      </c>
      <c r="BG233" s="257">
        <f>IF(N233="zákl. přenesená",J233,0)</f>
        <v>0</v>
      </c>
      <c r="BH233" s="257">
        <f>IF(N233="sníž. přenesená",J233,0)</f>
        <v>0</v>
      </c>
      <c r="BI233" s="257">
        <f>IF(N233="nulová",J233,0)</f>
        <v>0</v>
      </c>
      <c r="BJ233" s="18" t="s">
        <v>90</v>
      </c>
      <c r="BK233" s="257">
        <f>ROUND(I233*H233,2)</f>
        <v>0</v>
      </c>
      <c r="BL233" s="18" t="s">
        <v>259</v>
      </c>
      <c r="BM233" s="256" t="s">
        <v>407</v>
      </c>
    </row>
    <row r="234" s="2" customFormat="1">
      <c r="A234" s="39"/>
      <c r="B234" s="40"/>
      <c r="C234" s="41"/>
      <c r="D234" s="258" t="s">
        <v>261</v>
      </c>
      <c r="E234" s="41"/>
      <c r="F234" s="259" t="s">
        <v>402</v>
      </c>
      <c r="G234" s="41"/>
      <c r="H234" s="41"/>
      <c r="I234" s="156"/>
      <c r="J234" s="41"/>
      <c r="K234" s="41"/>
      <c r="L234" s="45"/>
      <c r="M234" s="260"/>
      <c r="N234" s="261"/>
      <c r="O234" s="92"/>
      <c r="P234" s="92"/>
      <c r="Q234" s="92"/>
      <c r="R234" s="92"/>
      <c r="S234" s="92"/>
      <c r="T234" s="93"/>
      <c r="U234" s="39"/>
      <c r="V234" s="39"/>
      <c r="W234" s="39"/>
      <c r="X234" s="39"/>
      <c r="Y234" s="39"/>
      <c r="Z234" s="39"/>
      <c r="AA234" s="39"/>
      <c r="AB234" s="39"/>
      <c r="AC234" s="39"/>
      <c r="AD234" s="39"/>
      <c r="AE234" s="39"/>
      <c r="AT234" s="18" t="s">
        <v>261</v>
      </c>
      <c r="AU234" s="18" t="s">
        <v>14</v>
      </c>
    </row>
    <row r="235" s="13" customFormat="1">
      <c r="A235" s="13"/>
      <c r="B235" s="262"/>
      <c r="C235" s="263"/>
      <c r="D235" s="258" t="s">
        <v>266</v>
      </c>
      <c r="E235" s="264" t="s">
        <v>1</v>
      </c>
      <c r="F235" s="265" t="s">
        <v>408</v>
      </c>
      <c r="G235" s="263"/>
      <c r="H235" s="266">
        <v>2765.1599999999999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266</v>
      </c>
      <c r="AU235" s="272" t="s">
        <v>14</v>
      </c>
      <c r="AV235" s="13" t="s">
        <v>14</v>
      </c>
      <c r="AW235" s="13" t="s">
        <v>36</v>
      </c>
      <c r="AX235" s="13" t="s">
        <v>82</v>
      </c>
      <c r="AY235" s="272" t="s">
        <v>253</v>
      </c>
    </row>
    <row r="236" s="14" customFormat="1">
      <c r="A236" s="14"/>
      <c r="B236" s="273"/>
      <c r="C236" s="274"/>
      <c r="D236" s="258" t="s">
        <v>266</v>
      </c>
      <c r="E236" s="275" t="s">
        <v>1</v>
      </c>
      <c r="F236" s="276" t="s">
        <v>269</v>
      </c>
      <c r="G236" s="274"/>
      <c r="H236" s="277">
        <v>2765.1599999999999</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266</v>
      </c>
      <c r="AU236" s="283" t="s">
        <v>14</v>
      </c>
      <c r="AV236" s="14" t="s">
        <v>259</v>
      </c>
      <c r="AW236" s="14" t="s">
        <v>36</v>
      </c>
      <c r="AX236" s="14" t="s">
        <v>90</v>
      </c>
      <c r="AY236" s="283" t="s">
        <v>253</v>
      </c>
    </row>
    <row r="237" s="2" customFormat="1" ht="60" customHeight="1">
      <c r="A237" s="39"/>
      <c r="B237" s="40"/>
      <c r="C237" s="245" t="s">
        <v>409</v>
      </c>
      <c r="D237" s="245" t="s">
        <v>255</v>
      </c>
      <c r="E237" s="246" t="s">
        <v>410</v>
      </c>
      <c r="F237" s="247" t="s">
        <v>411</v>
      </c>
      <c r="G237" s="248" t="s">
        <v>152</v>
      </c>
      <c r="H237" s="249">
        <v>41477.400000000001</v>
      </c>
      <c r="I237" s="250"/>
      <c r="J237" s="251">
        <f>ROUND(I237*H237,2)</f>
        <v>0</v>
      </c>
      <c r="K237" s="247" t="s">
        <v>258</v>
      </c>
      <c r="L237" s="45"/>
      <c r="M237" s="252" t="s">
        <v>1</v>
      </c>
      <c r="N237" s="253" t="s">
        <v>47</v>
      </c>
      <c r="O237" s="92"/>
      <c r="P237" s="254">
        <f>O237*H237</f>
        <v>0</v>
      </c>
      <c r="Q237" s="254">
        <v>0</v>
      </c>
      <c r="R237" s="254">
        <f>Q237*H237</f>
        <v>0</v>
      </c>
      <c r="S237" s="254">
        <v>0</v>
      </c>
      <c r="T237" s="255">
        <f>S237*H237</f>
        <v>0</v>
      </c>
      <c r="U237" s="39"/>
      <c r="V237" s="39"/>
      <c r="W237" s="39"/>
      <c r="X237" s="39"/>
      <c r="Y237" s="39"/>
      <c r="Z237" s="39"/>
      <c r="AA237" s="39"/>
      <c r="AB237" s="39"/>
      <c r="AC237" s="39"/>
      <c r="AD237" s="39"/>
      <c r="AE237" s="39"/>
      <c r="AR237" s="256" t="s">
        <v>259</v>
      </c>
      <c r="AT237" s="256" t="s">
        <v>255</v>
      </c>
      <c r="AU237" s="256" t="s">
        <v>14</v>
      </c>
      <c r="AY237" s="18" t="s">
        <v>253</v>
      </c>
      <c r="BE237" s="257">
        <f>IF(N237="základní",J237,0)</f>
        <v>0</v>
      </c>
      <c r="BF237" s="257">
        <f>IF(N237="snížená",J237,0)</f>
        <v>0</v>
      </c>
      <c r="BG237" s="257">
        <f>IF(N237="zákl. přenesená",J237,0)</f>
        <v>0</v>
      </c>
      <c r="BH237" s="257">
        <f>IF(N237="sníž. přenesená",J237,0)</f>
        <v>0</v>
      </c>
      <c r="BI237" s="257">
        <f>IF(N237="nulová",J237,0)</f>
        <v>0</v>
      </c>
      <c r="BJ237" s="18" t="s">
        <v>90</v>
      </c>
      <c r="BK237" s="257">
        <f>ROUND(I237*H237,2)</f>
        <v>0</v>
      </c>
      <c r="BL237" s="18" t="s">
        <v>259</v>
      </c>
      <c r="BM237" s="256" t="s">
        <v>412</v>
      </c>
    </row>
    <row r="238" s="2" customFormat="1">
      <c r="A238" s="39"/>
      <c r="B238" s="40"/>
      <c r="C238" s="41"/>
      <c r="D238" s="258" t="s">
        <v>261</v>
      </c>
      <c r="E238" s="41"/>
      <c r="F238" s="259" t="s">
        <v>402</v>
      </c>
      <c r="G238" s="41"/>
      <c r="H238" s="41"/>
      <c r="I238" s="156"/>
      <c r="J238" s="41"/>
      <c r="K238" s="41"/>
      <c r="L238" s="45"/>
      <c r="M238" s="260"/>
      <c r="N238" s="261"/>
      <c r="O238" s="92"/>
      <c r="P238" s="92"/>
      <c r="Q238" s="92"/>
      <c r="R238" s="92"/>
      <c r="S238" s="92"/>
      <c r="T238" s="93"/>
      <c r="U238" s="39"/>
      <c r="V238" s="39"/>
      <c r="W238" s="39"/>
      <c r="X238" s="39"/>
      <c r="Y238" s="39"/>
      <c r="Z238" s="39"/>
      <c r="AA238" s="39"/>
      <c r="AB238" s="39"/>
      <c r="AC238" s="39"/>
      <c r="AD238" s="39"/>
      <c r="AE238" s="39"/>
      <c r="AT238" s="18" t="s">
        <v>261</v>
      </c>
      <c r="AU238" s="18" t="s">
        <v>14</v>
      </c>
    </row>
    <row r="239" s="13" customFormat="1">
      <c r="A239" s="13"/>
      <c r="B239" s="262"/>
      <c r="C239" s="263"/>
      <c r="D239" s="258" t="s">
        <v>266</v>
      </c>
      <c r="E239" s="264" t="s">
        <v>1</v>
      </c>
      <c r="F239" s="265" t="s">
        <v>413</v>
      </c>
      <c r="G239" s="263"/>
      <c r="H239" s="266">
        <v>41477.400000000001</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266</v>
      </c>
      <c r="AU239" s="272" t="s">
        <v>14</v>
      </c>
      <c r="AV239" s="13" t="s">
        <v>14</v>
      </c>
      <c r="AW239" s="13" t="s">
        <v>36</v>
      </c>
      <c r="AX239" s="13" t="s">
        <v>82</v>
      </c>
      <c r="AY239" s="272" t="s">
        <v>253</v>
      </c>
    </row>
    <row r="240" s="14" customFormat="1">
      <c r="A240" s="14"/>
      <c r="B240" s="273"/>
      <c r="C240" s="274"/>
      <c r="D240" s="258" t="s">
        <v>266</v>
      </c>
      <c r="E240" s="275" t="s">
        <v>1</v>
      </c>
      <c r="F240" s="276" t="s">
        <v>269</v>
      </c>
      <c r="G240" s="274"/>
      <c r="H240" s="277">
        <v>41477.400000000001</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266</v>
      </c>
      <c r="AU240" s="283" t="s">
        <v>14</v>
      </c>
      <c r="AV240" s="14" t="s">
        <v>259</v>
      </c>
      <c r="AW240" s="14" t="s">
        <v>36</v>
      </c>
      <c r="AX240" s="14" t="s">
        <v>90</v>
      </c>
      <c r="AY240" s="283" t="s">
        <v>253</v>
      </c>
    </row>
    <row r="241" s="2" customFormat="1" ht="36" customHeight="1">
      <c r="A241" s="39"/>
      <c r="B241" s="40"/>
      <c r="C241" s="245" t="s">
        <v>414</v>
      </c>
      <c r="D241" s="245" t="s">
        <v>255</v>
      </c>
      <c r="E241" s="246" t="s">
        <v>415</v>
      </c>
      <c r="F241" s="247" t="s">
        <v>416</v>
      </c>
      <c r="G241" s="248" t="s">
        <v>152</v>
      </c>
      <c r="H241" s="249">
        <v>2765.1599999999999</v>
      </c>
      <c r="I241" s="250"/>
      <c r="J241" s="251">
        <f>ROUND(I241*H241,2)</f>
        <v>0</v>
      </c>
      <c r="K241" s="247" t="s">
        <v>258</v>
      </c>
      <c r="L241" s="45"/>
      <c r="M241" s="252" t="s">
        <v>1</v>
      </c>
      <c r="N241" s="253" t="s">
        <v>47</v>
      </c>
      <c r="O241" s="92"/>
      <c r="P241" s="254">
        <f>O241*H241</f>
        <v>0</v>
      </c>
      <c r="Q241" s="254">
        <v>0</v>
      </c>
      <c r="R241" s="254">
        <f>Q241*H241</f>
        <v>0</v>
      </c>
      <c r="S241" s="254">
        <v>0</v>
      </c>
      <c r="T241" s="255">
        <f>S241*H241</f>
        <v>0</v>
      </c>
      <c r="U241" s="39"/>
      <c r="V241" s="39"/>
      <c r="W241" s="39"/>
      <c r="X241" s="39"/>
      <c r="Y241" s="39"/>
      <c r="Z241" s="39"/>
      <c r="AA241" s="39"/>
      <c r="AB241" s="39"/>
      <c r="AC241" s="39"/>
      <c r="AD241" s="39"/>
      <c r="AE241" s="39"/>
      <c r="AR241" s="256" t="s">
        <v>259</v>
      </c>
      <c r="AT241" s="256" t="s">
        <v>255</v>
      </c>
      <c r="AU241" s="256" t="s">
        <v>14</v>
      </c>
      <c r="AY241" s="18" t="s">
        <v>253</v>
      </c>
      <c r="BE241" s="257">
        <f>IF(N241="základní",J241,0)</f>
        <v>0</v>
      </c>
      <c r="BF241" s="257">
        <f>IF(N241="snížená",J241,0)</f>
        <v>0</v>
      </c>
      <c r="BG241" s="257">
        <f>IF(N241="zákl. přenesená",J241,0)</f>
        <v>0</v>
      </c>
      <c r="BH241" s="257">
        <f>IF(N241="sníž. přenesená",J241,0)</f>
        <v>0</v>
      </c>
      <c r="BI241" s="257">
        <f>IF(N241="nulová",J241,0)</f>
        <v>0</v>
      </c>
      <c r="BJ241" s="18" t="s">
        <v>90</v>
      </c>
      <c r="BK241" s="257">
        <f>ROUND(I241*H241,2)</f>
        <v>0</v>
      </c>
      <c r="BL241" s="18" t="s">
        <v>259</v>
      </c>
      <c r="BM241" s="256" t="s">
        <v>417</v>
      </c>
    </row>
    <row r="242" s="2" customFormat="1">
      <c r="A242" s="39"/>
      <c r="B242" s="40"/>
      <c r="C242" s="41"/>
      <c r="D242" s="258" t="s">
        <v>261</v>
      </c>
      <c r="E242" s="41"/>
      <c r="F242" s="259" t="s">
        <v>418</v>
      </c>
      <c r="G242" s="41"/>
      <c r="H242" s="41"/>
      <c r="I242" s="156"/>
      <c r="J242" s="41"/>
      <c r="K242" s="41"/>
      <c r="L242" s="45"/>
      <c r="M242" s="260"/>
      <c r="N242" s="261"/>
      <c r="O242" s="92"/>
      <c r="P242" s="92"/>
      <c r="Q242" s="92"/>
      <c r="R242" s="92"/>
      <c r="S242" s="92"/>
      <c r="T242" s="93"/>
      <c r="U242" s="39"/>
      <c r="V242" s="39"/>
      <c r="W242" s="39"/>
      <c r="X242" s="39"/>
      <c r="Y242" s="39"/>
      <c r="Z242" s="39"/>
      <c r="AA242" s="39"/>
      <c r="AB242" s="39"/>
      <c r="AC242" s="39"/>
      <c r="AD242" s="39"/>
      <c r="AE242" s="39"/>
      <c r="AT242" s="18" t="s">
        <v>261</v>
      </c>
      <c r="AU242" s="18" t="s">
        <v>14</v>
      </c>
    </row>
    <row r="243" s="13" customFormat="1">
      <c r="A243" s="13"/>
      <c r="B243" s="262"/>
      <c r="C243" s="263"/>
      <c r="D243" s="258" t="s">
        <v>266</v>
      </c>
      <c r="E243" s="264" t="s">
        <v>1</v>
      </c>
      <c r="F243" s="265" t="s">
        <v>419</v>
      </c>
      <c r="G243" s="263"/>
      <c r="H243" s="266">
        <v>2765.1599999999999</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266</v>
      </c>
      <c r="AU243" s="272" t="s">
        <v>14</v>
      </c>
      <c r="AV243" s="13" t="s">
        <v>14</v>
      </c>
      <c r="AW243" s="13" t="s">
        <v>36</v>
      </c>
      <c r="AX243" s="13" t="s">
        <v>82</v>
      </c>
      <c r="AY243" s="272" t="s">
        <v>253</v>
      </c>
    </row>
    <row r="244" s="14" customFormat="1">
      <c r="A244" s="14"/>
      <c r="B244" s="273"/>
      <c r="C244" s="274"/>
      <c r="D244" s="258" t="s">
        <v>266</v>
      </c>
      <c r="E244" s="275" t="s">
        <v>1</v>
      </c>
      <c r="F244" s="276" t="s">
        <v>269</v>
      </c>
      <c r="G244" s="274"/>
      <c r="H244" s="277">
        <v>2765.1599999999999</v>
      </c>
      <c r="I244" s="278"/>
      <c r="J244" s="274"/>
      <c r="K244" s="274"/>
      <c r="L244" s="279"/>
      <c r="M244" s="280"/>
      <c r="N244" s="281"/>
      <c r="O244" s="281"/>
      <c r="P244" s="281"/>
      <c r="Q244" s="281"/>
      <c r="R244" s="281"/>
      <c r="S244" s="281"/>
      <c r="T244" s="282"/>
      <c r="U244" s="14"/>
      <c r="V244" s="14"/>
      <c r="W244" s="14"/>
      <c r="X244" s="14"/>
      <c r="Y244" s="14"/>
      <c r="Z244" s="14"/>
      <c r="AA244" s="14"/>
      <c r="AB244" s="14"/>
      <c r="AC244" s="14"/>
      <c r="AD244" s="14"/>
      <c r="AE244" s="14"/>
      <c r="AT244" s="283" t="s">
        <v>266</v>
      </c>
      <c r="AU244" s="283" t="s">
        <v>14</v>
      </c>
      <c r="AV244" s="14" t="s">
        <v>259</v>
      </c>
      <c r="AW244" s="14" t="s">
        <v>36</v>
      </c>
      <c r="AX244" s="14" t="s">
        <v>90</v>
      </c>
      <c r="AY244" s="283" t="s">
        <v>253</v>
      </c>
    </row>
    <row r="245" s="2" customFormat="1" ht="16.5" customHeight="1">
      <c r="A245" s="39"/>
      <c r="B245" s="40"/>
      <c r="C245" s="245" t="s">
        <v>420</v>
      </c>
      <c r="D245" s="245" t="s">
        <v>255</v>
      </c>
      <c r="E245" s="246" t="s">
        <v>421</v>
      </c>
      <c r="F245" s="247" t="s">
        <v>422</v>
      </c>
      <c r="G245" s="248" t="s">
        <v>152</v>
      </c>
      <c r="H245" s="249">
        <v>5530.3199999999997</v>
      </c>
      <c r="I245" s="250"/>
      <c r="J245" s="251">
        <f>ROUND(I245*H245,2)</f>
        <v>0</v>
      </c>
      <c r="K245" s="247" t="s">
        <v>258</v>
      </c>
      <c r="L245" s="45"/>
      <c r="M245" s="252" t="s">
        <v>1</v>
      </c>
      <c r="N245" s="253" t="s">
        <v>47</v>
      </c>
      <c r="O245" s="92"/>
      <c r="P245" s="254">
        <f>O245*H245</f>
        <v>0</v>
      </c>
      <c r="Q245" s="254">
        <v>0</v>
      </c>
      <c r="R245" s="254">
        <f>Q245*H245</f>
        <v>0</v>
      </c>
      <c r="S245" s="254">
        <v>0</v>
      </c>
      <c r="T245" s="255">
        <f>S245*H245</f>
        <v>0</v>
      </c>
      <c r="U245" s="39"/>
      <c r="V245" s="39"/>
      <c r="W245" s="39"/>
      <c r="X245" s="39"/>
      <c r="Y245" s="39"/>
      <c r="Z245" s="39"/>
      <c r="AA245" s="39"/>
      <c r="AB245" s="39"/>
      <c r="AC245" s="39"/>
      <c r="AD245" s="39"/>
      <c r="AE245" s="39"/>
      <c r="AR245" s="256" t="s">
        <v>259</v>
      </c>
      <c r="AT245" s="256" t="s">
        <v>255</v>
      </c>
      <c r="AU245" s="256" t="s">
        <v>14</v>
      </c>
      <c r="AY245" s="18" t="s">
        <v>253</v>
      </c>
      <c r="BE245" s="257">
        <f>IF(N245="základní",J245,0)</f>
        <v>0</v>
      </c>
      <c r="BF245" s="257">
        <f>IF(N245="snížená",J245,0)</f>
        <v>0</v>
      </c>
      <c r="BG245" s="257">
        <f>IF(N245="zákl. přenesená",J245,0)</f>
        <v>0</v>
      </c>
      <c r="BH245" s="257">
        <f>IF(N245="sníž. přenesená",J245,0)</f>
        <v>0</v>
      </c>
      <c r="BI245" s="257">
        <f>IF(N245="nulová",J245,0)</f>
        <v>0</v>
      </c>
      <c r="BJ245" s="18" t="s">
        <v>90</v>
      </c>
      <c r="BK245" s="257">
        <f>ROUND(I245*H245,2)</f>
        <v>0</v>
      </c>
      <c r="BL245" s="18" t="s">
        <v>259</v>
      </c>
      <c r="BM245" s="256" t="s">
        <v>423</v>
      </c>
    </row>
    <row r="246" s="2" customFormat="1">
      <c r="A246" s="39"/>
      <c r="B246" s="40"/>
      <c r="C246" s="41"/>
      <c r="D246" s="258" t="s">
        <v>261</v>
      </c>
      <c r="E246" s="41"/>
      <c r="F246" s="259" t="s">
        <v>424</v>
      </c>
      <c r="G246" s="41"/>
      <c r="H246" s="41"/>
      <c r="I246" s="156"/>
      <c r="J246" s="41"/>
      <c r="K246" s="41"/>
      <c r="L246" s="45"/>
      <c r="M246" s="260"/>
      <c r="N246" s="261"/>
      <c r="O246" s="92"/>
      <c r="P246" s="92"/>
      <c r="Q246" s="92"/>
      <c r="R246" s="92"/>
      <c r="S246" s="92"/>
      <c r="T246" s="93"/>
      <c r="U246" s="39"/>
      <c r="V246" s="39"/>
      <c r="W246" s="39"/>
      <c r="X246" s="39"/>
      <c r="Y246" s="39"/>
      <c r="Z246" s="39"/>
      <c r="AA246" s="39"/>
      <c r="AB246" s="39"/>
      <c r="AC246" s="39"/>
      <c r="AD246" s="39"/>
      <c r="AE246" s="39"/>
      <c r="AT246" s="18" t="s">
        <v>261</v>
      </c>
      <c r="AU246" s="18" t="s">
        <v>14</v>
      </c>
    </row>
    <row r="247" s="13" customFormat="1">
      <c r="A247" s="13"/>
      <c r="B247" s="262"/>
      <c r="C247" s="263"/>
      <c r="D247" s="258" t="s">
        <v>266</v>
      </c>
      <c r="E247" s="264" t="s">
        <v>1</v>
      </c>
      <c r="F247" s="265" t="s">
        <v>425</v>
      </c>
      <c r="G247" s="263"/>
      <c r="H247" s="266">
        <v>2765.1599999999999</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266</v>
      </c>
      <c r="AU247" s="272" t="s">
        <v>14</v>
      </c>
      <c r="AV247" s="13" t="s">
        <v>14</v>
      </c>
      <c r="AW247" s="13" t="s">
        <v>36</v>
      </c>
      <c r="AX247" s="13" t="s">
        <v>82</v>
      </c>
      <c r="AY247" s="272" t="s">
        <v>253</v>
      </c>
    </row>
    <row r="248" s="13" customFormat="1">
      <c r="A248" s="13"/>
      <c r="B248" s="262"/>
      <c r="C248" s="263"/>
      <c r="D248" s="258" t="s">
        <v>266</v>
      </c>
      <c r="E248" s="264" t="s">
        <v>1</v>
      </c>
      <c r="F248" s="265" t="s">
        <v>426</v>
      </c>
      <c r="G248" s="263"/>
      <c r="H248" s="266">
        <v>2765.1599999999999</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266</v>
      </c>
      <c r="AU248" s="272" t="s">
        <v>14</v>
      </c>
      <c r="AV248" s="13" t="s">
        <v>14</v>
      </c>
      <c r="AW248" s="13" t="s">
        <v>36</v>
      </c>
      <c r="AX248" s="13" t="s">
        <v>82</v>
      </c>
      <c r="AY248" s="272" t="s">
        <v>253</v>
      </c>
    </row>
    <row r="249" s="14" customFormat="1">
      <c r="A249" s="14"/>
      <c r="B249" s="273"/>
      <c r="C249" s="274"/>
      <c r="D249" s="258" t="s">
        <v>266</v>
      </c>
      <c r="E249" s="275" t="s">
        <v>1</v>
      </c>
      <c r="F249" s="276" t="s">
        <v>269</v>
      </c>
      <c r="G249" s="274"/>
      <c r="H249" s="277">
        <v>5530.3199999999997</v>
      </c>
      <c r="I249" s="278"/>
      <c r="J249" s="274"/>
      <c r="K249" s="274"/>
      <c r="L249" s="279"/>
      <c r="M249" s="280"/>
      <c r="N249" s="281"/>
      <c r="O249" s="281"/>
      <c r="P249" s="281"/>
      <c r="Q249" s="281"/>
      <c r="R249" s="281"/>
      <c r="S249" s="281"/>
      <c r="T249" s="282"/>
      <c r="U249" s="14"/>
      <c r="V249" s="14"/>
      <c r="W249" s="14"/>
      <c r="X249" s="14"/>
      <c r="Y249" s="14"/>
      <c r="Z249" s="14"/>
      <c r="AA249" s="14"/>
      <c r="AB249" s="14"/>
      <c r="AC249" s="14"/>
      <c r="AD249" s="14"/>
      <c r="AE249" s="14"/>
      <c r="AT249" s="283" t="s">
        <v>266</v>
      </c>
      <c r="AU249" s="283" t="s">
        <v>14</v>
      </c>
      <c r="AV249" s="14" t="s">
        <v>259</v>
      </c>
      <c r="AW249" s="14" t="s">
        <v>36</v>
      </c>
      <c r="AX249" s="14" t="s">
        <v>90</v>
      </c>
      <c r="AY249" s="283" t="s">
        <v>253</v>
      </c>
    </row>
    <row r="250" s="2" customFormat="1" ht="36" customHeight="1">
      <c r="A250" s="39"/>
      <c r="B250" s="40"/>
      <c r="C250" s="245" t="s">
        <v>427</v>
      </c>
      <c r="D250" s="245" t="s">
        <v>255</v>
      </c>
      <c r="E250" s="246" t="s">
        <v>428</v>
      </c>
      <c r="F250" s="247" t="s">
        <v>429</v>
      </c>
      <c r="G250" s="248" t="s">
        <v>185</v>
      </c>
      <c r="H250" s="249">
        <v>4977.2879999999996</v>
      </c>
      <c r="I250" s="250"/>
      <c r="J250" s="251">
        <f>ROUND(I250*H250,2)</f>
        <v>0</v>
      </c>
      <c r="K250" s="247" t="s">
        <v>258</v>
      </c>
      <c r="L250" s="45"/>
      <c r="M250" s="252" t="s">
        <v>1</v>
      </c>
      <c r="N250" s="253" t="s">
        <v>47</v>
      </c>
      <c r="O250" s="92"/>
      <c r="P250" s="254">
        <f>O250*H250</f>
        <v>0</v>
      </c>
      <c r="Q250" s="254">
        <v>0</v>
      </c>
      <c r="R250" s="254">
        <f>Q250*H250</f>
        <v>0</v>
      </c>
      <c r="S250" s="254">
        <v>0</v>
      </c>
      <c r="T250" s="255">
        <f>S250*H250</f>
        <v>0</v>
      </c>
      <c r="U250" s="39"/>
      <c r="V250" s="39"/>
      <c r="W250" s="39"/>
      <c r="X250" s="39"/>
      <c r="Y250" s="39"/>
      <c r="Z250" s="39"/>
      <c r="AA250" s="39"/>
      <c r="AB250" s="39"/>
      <c r="AC250" s="39"/>
      <c r="AD250" s="39"/>
      <c r="AE250" s="39"/>
      <c r="AR250" s="256" t="s">
        <v>259</v>
      </c>
      <c r="AT250" s="256" t="s">
        <v>255</v>
      </c>
      <c r="AU250" s="256" t="s">
        <v>14</v>
      </c>
      <c r="AY250" s="18" t="s">
        <v>253</v>
      </c>
      <c r="BE250" s="257">
        <f>IF(N250="základní",J250,0)</f>
        <v>0</v>
      </c>
      <c r="BF250" s="257">
        <f>IF(N250="snížená",J250,0)</f>
        <v>0</v>
      </c>
      <c r="BG250" s="257">
        <f>IF(N250="zákl. přenesená",J250,0)</f>
        <v>0</v>
      </c>
      <c r="BH250" s="257">
        <f>IF(N250="sníž. přenesená",J250,0)</f>
        <v>0</v>
      </c>
      <c r="BI250" s="257">
        <f>IF(N250="nulová",J250,0)</f>
        <v>0</v>
      </c>
      <c r="BJ250" s="18" t="s">
        <v>90</v>
      </c>
      <c r="BK250" s="257">
        <f>ROUND(I250*H250,2)</f>
        <v>0</v>
      </c>
      <c r="BL250" s="18" t="s">
        <v>259</v>
      </c>
      <c r="BM250" s="256" t="s">
        <v>430</v>
      </c>
    </row>
    <row r="251" s="2" customFormat="1">
      <c r="A251" s="39"/>
      <c r="B251" s="40"/>
      <c r="C251" s="41"/>
      <c r="D251" s="258" t="s">
        <v>261</v>
      </c>
      <c r="E251" s="41"/>
      <c r="F251" s="259" t="s">
        <v>431</v>
      </c>
      <c r="G251" s="41"/>
      <c r="H251" s="41"/>
      <c r="I251" s="156"/>
      <c r="J251" s="41"/>
      <c r="K251" s="41"/>
      <c r="L251" s="45"/>
      <c r="M251" s="260"/>
      <c r="N251" s="261"/>
      <c r="O251" s="92"/>
      <c r="P251" s="92"/>
      <c r="Q251" s="92"/>
      <c r="R251" s="92"/>
      <c r="S251" s="92"/>
      <c r="T251" s="93"/>
      <c r="U251" s="39"/>
      <c r="V251" s="39"/>
      <c r="W251" s="39"/>
      <c r="X251" s="39"/>
      <c r="Y251" s="39"/>
      <c r="Z251" s="39"/>
      <c r="AA251" s="39"/>
      <c r="AB251" s="39"/>
      <c r="AC251" s="39"/>
      <c r="AD251" s="39"/>
      <c r="AE251" s="39"/>
      <c r="AT251" s="18" t="s">
        <v>261</v>
      </c>
      <c r="AU251" s="18" t="s">
        <v>14</v>
      </c>
    </row>
    <row r="252" s="13" customFormat="1">
      <c r="A252" s="13"/>
      <c r="B252" s="262"/>
      <c r="C252" s="263"/>
      <c r="D252" s="258" t="s">
        <v>266</v>
      </c>
      <c r="E252" s="264" t="s">
        <v>1</v>
      </c>
      <c r="F252" s="265" t="s">
        <v>432</v>
      </c>
      <c r="G252" s="263"/>
      <c r="H252" s="266">
        <v>4977.2879999999996</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266</v>
      </c>
      <c r="AU252" s="272" t="s">
        <v>14</v>
      </c>
      <c r="AV252" s="13" t="s">
        <v>14</v>
      </c>
      <c r="AW252" s="13" t="s">
        <v>36</v>
      </c>
      <c r="AX252" s="13" t="s">
        <v>82</v>
      </c>
      <c r="AY252" s="272" t="s">
        <v>253</v>
      </c>
    </row>
    <row r="253" s="14" customFormat="1">
      <c r="A253" s="14"/>
      <c r="B253" s="273"/>
      <c r="C253" s="274"/>
      <c r="D253" s="258" t="s">
        <v>266</v>
      </c>
      <c r="E253" s="275" t="s">
        <v>1</v>
      </c>
      <c r="F253" s="276" t="s">
        <v>269</v>
      </c>
      <c r="G253" s="274"/>
      <c r="H253" s="277">
        <v>4977.2879999999996</v>
      </c>
      <c r="I253" s="278"/>
      <c r="J253" s="274"/>
      <c r="K253" s="274"/>
      <c r="L253" s="279"/>
      <c r="M253" s="280"/>
      <c r="N253" s="281"/>
      <c r="O253" s="281"/>
      <c r="P253" s="281"/>
      <c r="Q253" s="281"/>
      <c r="R253" s="281"/>
      <c r="S253" s="281"/>
      <c r="T253" s="282"/>
      <c r="U253" s="14"/>
      <c r="V253" s="14"/>
      <c r="W253" s="14"/>
      <c r="X253" s="14"/>
      <c r="Y253" s="14"/>
      <c r="Z253" s="14"/>
      <c r="AA253" s="14"/>
      <c r="AB253" s="14"/>
      <c r="AC253" s="14"/>
      <c r="AD253" s="14"/>
      <c r="AE253" s="14"/>
      <c r="AT253" s="283" t="s">
        <v>266</v>
      </c>
      <c r="AU253" s="283" t="s">
        <v>14</v>
      </c>
      <c r="AV253" s="14" t="s">
        <v>259</v>
      </c>
      <c r="AW253" s="14" t="s">
        <v>36</v>
      </c>
      <c r="AX253" s="14" t="s">
        <v>90</v>
      </c>
      <c r="AY253" s="283" t="s">
        <v>253</v>
      </c>
    </row>
    <row r="254" s="2" customFormat="1" ht="24" customHeight="1">
      <c r="A254" s="39"/>
      <c r="B254" s="40"/>
      <c r="C254" s="245" t="s">
        <v>433</v>
      </c>
      <c r="D254" s="245" t="s">
        <v>255</v>
      </c>
      <c r="E254" s="246" t="s">
        <v>434</v>
      </c>
      <c r="F254" s="247" t="s">
        <v>435</v>
      </c>
      <c r="G254" s="248" t="s">
        <v>140</v>
      </c>
      <c r="H254" s="249">
        <v>17415.599999999999</v>
      </c>
      <c r="I254" s="250"/>
      <c r="J254" s="251">
        <f>ROUND(I254*H254,2)</f>
        <v>0</v>
      </c>
      <c r="K254" s="247" t="s">
        <v>258</v>
      </c>
      <c r="L254" s="45"/>
      <c r="M254" s="252" t="s">
        <v>1</v>
      </c>
      <c r="N254" s="253" t="s">
        <v>47</v>
      </c>
      <c r="O254" s="92"/>
      <c r="P254" s="254">
        <f>O254*H254</f>
        <v>0</v>
      </c>
      <c r="Q254" s="254">
        <v>0</v>
      </c>
      <c r="R254" s="254">
        <f>Q254*H254</f>
        <v>0</v>
      </c>
      <c r="S254" s="254">
        <v>0</v>
      </c>
      <c r="T254" s="255">
        <f>S254*H254</f>
        <v>0</v>
      </c>
      <c r="U254" s="39"/>
      <c r="V254" s="39"/>
      <c r="W254" s="39"/>
      <c r="X254" s="39"/>
      <c r="Y254" s="39"/>
      <c r="Z254" s="39"/>
      <c r="AA254" s="39"/>
      <c r="AB254" s="39"/>
      <c r="AC254" s="39"/>
      <c r="AD254" s="39"/>
      <c r="AE254" s="39"/>
      <c r="AR254" s="256" t="s">
        <v>259</v>
      </c>
      <c r="AT254" s="256" t="s">
        <v>255</v>
      </c>
      <c r="AU254" s="256" t="s">
        <v>14</v>
      </c>
      <c r="AY254" s="18" t="s">
        <v>253</v>
      </c>
      <c r="BE254" s="257">
        <f>IF(N254="základní",J254,0)</f>
        <v>0</v>
      </c>
      <c r="BF254" s="257">
        <f>IF(N254="snížená",J254,0)</f>
        <v>0</v>
      </c>
      <c r="BG254" s="257">
        <f>IF(N254="zákl. přenesená",J254,0)</f>
        <v>0</v>
      </c>
      <c r="BH254" s="257">
        <f>IF(N254="sníž. přenesená",J254,0)</f>
        <v>0</v>
      </c>
      <c r="BI254" s="257">
        <f>IF(N254="nulová",J254,0)</f>
        <v>0</v>
      </c>
      <c r="BJ254" s="18" t="s">
        <v>90</v>
      </c>
      <c r="BK254" s="257">
        <f>ROUND(I254*H254,2)</f>
        <v>0</v>
      </c>
      <c r="BL254" s="18" t="s">
        <v>259</v>
      </c>
      <c r="BM254" s="256" t="s">
        <v>436</v>
      </c>
    </row>
    <row r="255" s="2" customFormat="1">
      <c r="A255" s="39"/>
      <c r="B255" s="40"/>
      <c r="C255" s="41"/>
      <c r="D255" s="258" t="s">
        <v>261</v>
      </c>
      <c r="E255" s="41"/>
      <c r="F255" s="259" t="s">
        <v>437</v>
      </c>
      <c r="G255" s="41"/>
      <c r="H255" s="41"/>
      <c r="I255" s="156"/>
      <c r="J255" s="41"/>
      <c r="K255" s="41"/>
      <c r="L255" s="45"/>
      <c r="M255" s="260"/>
      <c r="N255" s="261"/>
      <c r="O255" s="92"/>
      <c r="P255" s="92"/>
      <c r="Q255" s="92"/>
      <c r="R255" s="92"/>
      <c r="S255" s="92"/>
      <c r="T255" s="93"/>
      <c r="U255" s="39"/>
      <c r="V255" s="39"/>
      <c r="W255" s="39"/>
      <c r="X255" s="39"/>
      <c r="Y255" s="39"/>
      <c r="Z255" s="39"/>
      <c r="AA255" s="39"/>
      <c r="AB255" s="39"/>
      <c r="AC255" s="39"/>
      <c r="AD255" s="39"/>
      <c r="AE255" s="39"/>
      <c r="AT255" s="18" t="s">
        <v>261</v>
      </c>
      <c r="AU255" s="18" t="s">
        <v>14</v>
      </c>
    </row>
    <row r="256" s="13" customFormat="1">
      <c r="A256" s="13"/>
      <c r="B256" s="262"/>
      <c r="C256" s="263"/>
      <c r="D256" s="258" t="s">
        <v>266</v>
      </c>
      <c r="E256" s="264" t="s">
        <v>1</v>
      </c>
      <c r="F256" s="265" t="s">
        <v>138</v>
      </c>
      <c r="G256" s="263"/>
      <c r="H256" s="266">
        <v>6431</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266</v>
      </c>
      <c r="AU256" s="272" t="s">
        <v>14</v>
      </c>
      <c r="AV256" s="13" t="s">
        <v>14</v>
      </c>
      <c r="AW256" s="13" t="s">
        <v>36</v>
      </c>
      <c r="AX256" s="13" t="s">
        <v>82</v>
      </c>
      <c r="AY256" s="272" t="s">
        <v>253</v>
      </c>
    </row>
    <row r="257" s="13" customFormat="1">
      <c r="A257" s="13"/>
      <c r="B257" s="262"/>
      <c r="C257" s="263"/>
      <c r="D257" s="258" t="s">
        <v>266</v>
      </c>
      <c r="E257" s="264" t="s">
        <v>1</v>
      </c>
      <c r="F257" s="265" t="s">
        <v>218</v>
      </c>
      <c r="G257" s="263"/>
      <c r="H257" s="266">
        <v>348</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266</v>
      </c>
      <c r="AU257" s="272" t="s">
        <v>14</v>
      </c>
      <c r="AV257" s="13" t="s">
        <v>14</v>
      </c>
      <c r="AW257" s="13" t="s">
        <v>36</v>
      </c>
      <c r="AX257" s="13" t="s">
        <v>82</v>
      </c>
      <c r="AY257" s="272" t="s">
        <v>253</v>
      </c>
    </row>
    <row r="258" s="13" customFormat="1">
      <c r="A258" s="13"/>
      <c r="B258" s="262"/>
      <c r="C258" s="263"/>
      <c r="D258" s="258" t="s">
        <v>266</v>
      </c>
      <c r="E258" s="264" t="s">
        <v>1</v>
      </c>
      <c r="F258" s="265" t="s">
        <v>203</v>
      </c>
      <c r="G258" s="263"/>
      <c r="H258" s="266">
        <v>80</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266</v>
      </c>
      <c r="AU258" s="272" t="s">
        <v>14</v>
      </c>
      <c r="AV258" s="13" t="s">
        <v>14</v>
      </c>
      <c r="AW258" s="13" t="s">
        <v>36</v>
      </c>
      <c r="AX258" s="13" t="s">
        <v>82</v>
      </c>
      <c r="AY258" s="272" t="s">
        <v>253</v>
      </c>
    </row>
    <row r="259" s="13" customFormat="1">
      <c r="A259" s="13"/>
      <c r="B259" s="262"/>
      <c r="C259" s="263"/>
      <c r="D259" s="258" t="s">
        <v>266</v>
      </c>
      <c r="E259" s="264" t="s">
        <v>1</v>
      </c>
      <c r="F259" s="265" t="s">
        <v>199</v>
      </c>
      <c r="G259" s="263"/>
      <c r="H259" s="266">
        <v>412</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266</v>
      </c>
      <c r="AU259" s="272" t="s">
        <v>14</v>
      </c>
      <c r="AV259" s="13" t="s">
        <v>14</v>
      </c>
      <c r="AW259" s="13" t="s">
        <v>36</v>
      </c>
      <c r="AX259" s="13" t="s">
        <v>82</v>
      </c>
      <c r="AY259" s="272" t="s">
        <v>253</v>
      </c>
    </row>
    <row r="260" s="13" customFormat="1">
      <c r="A260" s="13"/>
      <c r="B260" s="262"/>
      <c r="C260" s="263"/>
      <c r="D260" s="258" t="s">
        <v>266</v>
      </c>
      <c r="E260" s="264" t="s">
        <v>1</v>
      </c>
      <c r="F260" s="265" t="s">
        <v>215</v>
      </c>
      <c r="G260" s="263"/>
      <c r="H260" s="266">
        <v>1306</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266</v>
      </c>
      <c r="AU260" s="272" t="s">
        <v>14</v>
      </c>
      <c r="AV260" s="13" t="s">
        <v>14</v>
      </c>
      <c r="AW260" s="13" t="s">
        <v>36</v>
      </c>
      <c r="AX260" s="13" t="s">
        <v>82</v>
      </c>
      <c r="AY260" s="272" t="s">
        <v>253</v>
      </c>
    </row>
    <row r="261" s="13" customFormat="1">
      <c r="A261" s="13"/>
      <c r="B261" s="262"/>
      <c r="C261" s="263"/>
      <c r="D261" s="258" t="s">
        <v>266</v>
      </c>
      <c r="E261" s="264" t="s">
        <v>1</v>
      </c>
      <c r="F261" s="265" t="s">
        <v>165</v>
      </c>
      <c r="G261" s="263"/>
      <c r="H261" s="266">
        <v>4644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266</v>
      </c>
      <c r="AU261" s="272" t="s">
        <v>14</v>
      </c>
      <c r="AV261" s="13" t="s">
        <v>14</v>
      </c>
      <c r="AW261" s="13" t="s">
        <v>36</v>
      </c>
      <c r="AX261" s="13" t="s">
        <v>82</v>
      </c>
      <c r="AY261" s="272" t="s">
        <v>253</v>
      </c>
    </row>
    <row r="262" s="13" customFormat="1">
      <c r="A262" s="13"/>
      <c r="B262" s="262"/>
      <c r="C262" s="263"/>
      <c r="D262" s="258" t="s">
        <v>266</v>
      </c>
      <c r="E262" s="264" t="s">
        <v>1</v>
      </c>
      <c r="F262" s="265" t="s">
        <v>206</v>
      </c>
      <c r="G262" s="263"/>
      <c r="H262" s="266">
        <v>120</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266</v>
      </c>
      <c r="AU262" s="272" t="s">
        <v>14</v>
      </c>
      <c r="AV262" s="13" t="s">
        <v>14</v>
      </c>
      <c r="AW262" s="13" t="s">
        <v>36</v>
      </c>
      <c r="AX262" s="13" t="s">
        <v>82</v>
      </c>
      <c r="AY262" s="272" t="s">
        <v>253</v>
      </c>
    </row>
    <row r="263" s="13" customFormat="1">
      <c r="A263" s="13"/>
      <c r="B263" s="262"/>
      <c r="C263" s="263"/>
      <c r="D263" s="258" t="s">
        <v>266</v>
      </c>
      <c r="E263" s="264" t="s">
        <v>1</v>
      </c>
      <c r="F263" s="265" t="s">
        <v>161</v>
      </c>
      <c r="G263" s="263"/>
      <c r="H263" s="266">
        <v>216</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266</v>
      </c>
      <c r="AU263" s="272" t="s">
        <v>14</v>
      </c>
      <c r="AV263" s="13" t="s">
        <v>14</v>
      </c>
      <c r="AW263" s="13" t="s">
        <v>36</v>
      </c>
      <c r="AX263" s="13" t="s">
        <v>82</v>
      </c>
      <c r="AY263" s="272" t="s">
        <v>253</v>
      </c>
    </row>
    <row r="264" s="13" customFormat="1">
      <c r="A264" s="13"/>
      <c r="B264" s="262"/>
      <c r="C264" s="263"/>
      <c r="D264" s="258" t="s">
        <v>266</v>
      </c>
      <c r="E264" s="264" t="s">
        <v>1</v>
      </c>
      <c r="F264" s="265" t="s">
        <v>438</v>
      </c>
      <c r="G264" s="263"/>
      <c r="H264" s="266">
        <v>3858.5999999999999</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266</v>
      </c>
      <c r="AU264" s="272" t="s">
        <v>14</v>
      </c>
      <c r="AV264" s="13" t="s">
        <v>14</v>
      </c>
      <c r="AW264" s="13" t="s">
        <v>36</v>
      </c>
      <c r="AX264" s="13" t="s">
        <v>82</v>
      </c>
      <c r="AY264" s="272" t="s">
        <v>253</v>
      </c>
    </row>
    <row r="265" s="14" customFormat="1">
      <c r="A265" s="14"/>
      <c r="B265" s="273"/>
      <c r="C265" s="274"/>
      <c r="D265" s="258" t="s">
        <v>266</v>
      </c>
      <c r="E265" s="275" t="s">
        <v>1</v>
      </c>
      <c r="F265" s="276" t="s">
        <v>269</v>
      </c>
      <c r="G265" s="274"/>
      <c r="H265" s="277">
        <v>17415.599999999999</v>
      </c>
      <c r="I265" s="278"/>
      <c r="J265" s="274"/>
      <c r="K265" s="274"/>
      <c r="L265" s="279"/>
      <c r="M265" s="280"/>
      <c r="N265" s="281"/>
      <c r="O265" s="281"/>
      <c r="P265" s="281"/>
      <c r="Q265" s="281"/>
      <c r="R265" s="281"/>
      <c r="S265" s="281"/>
      <c r="T265" s="282"/>
      <c r="U265" s="14"/>
      <c r="V265" s="14"/>
      <c r="W265" s="14"/>
      <c r="X265" s="14"/>
      <c r="Y265" s="14"/>
      <c r="Z265" s="14"/>
      <c r="AA265" s="14"/>
      <c r="AB265" s="14"/>
      <c r="AC265" s="14"/>
      <c r="AD265" s="14"/>
      <c r="AE265" s="14"/>
      <c r="AT265" s="283" t="s">
        <v>266</v>
      </c>
      <c r="AU265" s="283" t="s">
        <v>14</v>
      </c>
      <c r="AV265" s="14" t="s">
        <v>259</v>
      </c>
      <c r="AW265" s="14" t="s">
        <v>36</v>
      </c>
      <c r="AX265" s="14" t="s">
        <v>90</v>
      </c>
      <c r="AY265" s="283" t="s">
        <v>253</v>
      </c>
    </row>
    <row r="266" s="12" customFormat="1" ht="22.8" customHeight="1">
      <c r="A266" s="12"/>
      <c r="B266" s="229"/>
      <c r="C266" s="230"/>
      <c r="D266" s="231" t="s">
        <v>81</v>
      </c>
      <c r="E266" s="243" t="s">
        <v>14</v>
      </c>
      <c r="F266" s="243" t="s">
        <v>439</v>
      </c>
      <c r="G266" s="230"/>
      <c r="H266" s="230"/>
      <c r="I266" s="233"/>
      <c r="J266" s="244">
        <f>BK266</f>
        <v>0</v>
      </c>
      <c r="K266" s="230"/>
      <c r="L266" s="235"/>
      <c r="M266" s="236"/>
      <c r="N266" s="237"/>
      <c r="O266" s="237"/>
      <c r="P266" s="238">
        <f>SUM(P267:P278)</f>
        <v>0</v>
      </c>
      <c r="Q266" s="237"/>
      <c r="R266" s="238">
        <f>SUM(R267:R278)</f>
        <v>2.8346335199999997</v>
      </c>
      <c r="S266" s="237"/>
      <c r="T266" s="239">
        <f>SUM(T267:T278)</f>
        <v>0</v>
      </c>
      <c r="U266" s="12"/>
      <c r="V266" s="12"/>
      <c r="W266" s="12"/>
      <c r="X266" s="12"/>
      <c r="Y266" s="12"/>
      <c r="Z266" s="12"/>
      <c r="AA266" s="12"/>
      <c r="AB266" s="12"/>
      <c r="AC266" s="12"/>
      <c r="AD266" s="12"/>
      <c r="AE266" s="12"/>
      <c r="AR266" s="240" t="s">
        <v>90</v>
      </c>
      <c r="AT266" s="241" t="s">
        <v>81</v>
      </c>
      <c r="AU266" s="241" t="s">
        <v>90</v>
      </c>
      <c r="AY266" s="240" t="s">
        <v>253</v>
      </c>
      <c r="BK266" s="242">
        <f>SUM(BK267:BK278)</f>
        <v>0</v>
      </c>
    </row>
    <row r="267" s="2" customFormat="1" ht="36" customHeight="1">
      <c r="A267" s="39"/>
      <c r="B267" s="40"/>
      <c r="C267" s="245" t="s">
        <v>440</v>
      </c>
      <c r="D267" s="245" t="s">
        <v>255</v>
      </c>
      <c r="E267" s="246" t="s">
        <v>441</v>
      </c>
      <c r="F267" s="247" t="s">
        <v>442</v>
      </c>
      <c r="G267" s="248" t="s">
        <v>152</v>
      </c>
      <c r="H267" s="249">
        <v>363.22500000000002</v>
      </c>
      <c r="I267" s="250"/>
      <c r="J267" s="251">
        <f>ROUND(I267*H267,2)</f>
        <v>0</v>
      </c>
      <c r="K267" s="247" t="s">
        <v>258</v>
      </c>
      <c r="L267" s="45"/>
      <c r="M267" s="252" t="s">
        <v>1</v>
      </c>
      <c r="N267" s="253" t="s">
        <v>47</v>
      </c>
      <c r="O267" s="92"/>
      <c r="P267" s="254">
        <f>O267*H267</f>
        <v>0</v>
      </c>
      <c r="Q267" s="254">
        <v>0</v>
      </c>
      <c r="R267" s="254">
        <f>Q267*H267</f>
        <v>0</v>
      </c>
      <c r="S267" s="254">
        <v>0</v>
      </c>
      <c r="T267" s="255">
        <f>S267*H267</f>
        <v>0</v>
      </c>
      <c r="U267" s="39"/>
      <c r="V267" s="39"/>
      <c r="W267" s="39"/>
      <c r="X267" s="39"/>
      <c r="Y267" s="39"/>
      <c r="Z267" s="39"/>
      <c r="AA267" s="39"/>
      <c r="AB267" s="39"/>
      <c r="AC267" s="39"/>
      <c r="AD267" s="39"/>
      <c r="AE267" s="39"/>
      <c r="AR267" s="256" t="s">
        <v>259</v>
      </c>
      <c r="AT267" s="256" t="s">
        <v>255</v>
      </c>
      <c r="AU267" s="256" t="s">
        <v>14</v>
      </c>
      <c r="AY267" s="18" t="s">
        <v>253</v>
      </c>
      <c r="BE267" s="257">
        <f>IF(N267="základní",J267,0)</f>
        <v>0</v>
      </c>
      <c r="BF267" s="257">
        <f>IF(N267="snížená",J267,0)</f>
        <v>0</v>
      </c>
      <c r="BG267" s="257">
        <f>IF(N267="zákl. přenesená",J267,0)</f>
        <v>0</v>
      </c>
      <c r="BH267" s="257">
        <f>IF(N267="sníž. přenesená",J267,0)</f>
        <v>0</v>
      </c>
      <c r="BI267" s="257">
        <f>IF(N267="nulová",J267,0)</f>
        <v>0</v>
      </c>
      <c r="BJ267" s="18" t="s">
        <v>90</v>
      </c>
      <c r="BK267" s="257">
        <f>ROUND(I267*H267,2)</f>
        <v>0</v>
      </c>
      <c r="BL267" s="18" t="s">
        <v>259</v>
      </c>
      <c r="BM267" s="256" t="s">
        <v>443</v>
      </c>
    </row>
    <row r="268" s="2" customFormat="1">
      <c r="A268" s="39"/>
      <c r="B268" s="40"/>
      <c r="C268" s="41"/>
      <c r="D268" s="258" t="s">
        <v>261</v>
      </c>
      <c r="E268" s="41"/>
      <c r="F268" s="259" t="s">
        <v>444</v>
      </c>
      <c r="G268" s="41"/>
      <c r="H268" s="41"/>
      <c r="I268" s="156"/>
      <c r="J268" s="41"/>
      <c r="K268" s="41"/>
      <c r="L268" s="45"/>
      <c r="M268" s="260"/>
      <c r="N268" s="261"/>
      <c r="O268" s="92"/>
      <c r="P268" s="92"/>
      <c r="Q268" s="92"/>
      <c r="R268" s="92"/>
      <c r="S268" s="92"/>
      <c r="T268" s="93"/>
      <c r="U268" s="39"/>
      <c r="V268" s="39"/>
      <c r="W268" s="39"/>
      <c r="X268" s="39"/>
      <c r="Y268" s="39"/>
      <c r="Z268" s="39"/>
      <c r="AA268" s="39"/>
      <c r="AB268" s="39"/>
      <c r="AC268" s="39"/>
      <c r="AD268" s="39"/>
      <c r="AE268" s="39"/>
      <c r="AT268" s="18" t="s">
        <v>261</v>
      </c>
      <c r="AU268" s="18" t="s">
        <v>14</v>
      </c>
    </row>
    <row r="269" s="13" customFormat="1">
      <c r="A269" s="13"/>
      <c r="B269" s="262"/>
      <c r="C269" s="263"/>
      <c r="D269" s="258" t="s">
        <v>266</v>
      </c>
      <c r="E269" s="264" t="s">
        <v>1</v>
      </c>
      <c r="F269" s="265" t="s">
        <v>445</v>
      </c>
      <c r="G269" s="263"/>
      <c r="H269" s="266">
        <v>363.22500000000002</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266</v>
      </c>
      <c r="AU269" s="272" t="s">
        <v>14</v>
      </c>
      <c r="AV269" s="13" t="s">
        <v>14</v>
      </c>
      <c r="AW269" s="13" t="s">
        <v>36</v>
      </c>
      <c r="AX269" s="13" t="s">
        <v>82</v>
      </c>
      <c r="AY269" s="272" t="s">
        <v>253</v>
      </c>
    </row>
    <row r="270" s="14" customFormat="1">
      <c r="A270" s="14"/>
      <c r="B270" s="273"/>
      <c r="C270" s="274"/>
      <c r="D270" s="258" t="s">
        <v>266</v>
      </c>
      <c r="E270" s="275" t="s">
        <v>1</v>
      </c>
      <c r="F270" s="276" t="s">
        <v>269</v>
      </c>
      <c r="G270" s="274"/>
      <c r="H270" s="277">
        <v>363.22500000000002</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266</v>
      </c>
      <c r="AU270" s="283" t="s">
        <v>14</v>
      </c>
      <c r="AV270" s="14" t="s">
        <v>259</v>
      </c>
      <c r="AW270" s="14" t="s">
        <v>36</v>
      </c>
      <c r="AX270" s="14" t="s">
        <v>90</v>
      </c>
      <c r="AY270" s="283" t="s">
        <v>253</v>
      </c>
    </row>
    <row r="271" s="2" customFormat="1" ht="48" customHeight="1">
      <c r="A271" s="39"/>
      <c r="B271" s="40"/>
      <c r="C271" s="245" t="s">
        <v>446</v>
      </c>
      <c r="D271" s="245" t="s">
        <v>255</v>
      </c>
      <c r="E271" s="246" t="s">
        <v>447</v>
      </c>
      <c r="F271" s="247" t="s">
        <v>448</v>
      </c>
      <c r="G271" s="248" t="s">
        <v>140</v>
      </c>
      <c r="H271" s="249">
        <v>3000</v>
      </c>
      <c r="I271" s="250"/>
      <c r="J271" s="251">
        <f>ROUND(I271*H271,2)</f>
        <v>0</v>
      </c>
      <c r="K271" s="247" t="s">
        <v>258</v>
      </c>
      <c r="L271" s="45"/>
      <c r="M271" s="252" t="s">
        <v>1</v>
      </c>
      <c r="N271" s="253" t="s">
        <v>47</v>
      </c>
      <c r="O271" s="92"/>
      <c r="P271" s="254">
        <f>O271*H271</f>
        <v>0</v>
      </c>
      <c r="Q271" s="254">
        <v>0.00030945000000000001</v>
      </c>
      <c r="R271" s="254">
        <f>Q271*H271</f>
        <v>0.92835000000000001</v>
      </c>
      <c r="S271" s="254">
        <v>0</v>
      </c>
      <c r="T271" s="255">
        <f>S271*H271</f>
        <v>0</v>
      </c>
      <c r="U271" s="39"/>
      <c r="V271" s="39"/>
      <c r="W271" s="39"/>
      <c r="X271" s="39"/>
      <c r="Y271" s="39"/>
      <c r="Z271" s="39"/>
      <c r="AA271" s="39"/>
      <c r="AB271" s="39"/>
      <c r="AC271" s="39"/>
      <c r="AD271" s="39"/>
      <c r="AE271" s="39"/>
      <c r="AR271" s="256" t="s">
        <v>259</v>
      </c>
      <c r="AT271" s="256" t="s">
        <v>255</v>
      </c>
      <c r="AU271" s="256" t="s">
        <v>14</v>
      </c>
      <c r="AY271" s="18" t="s">
        <v>253</v>
      </c>
      <c r="BE271" s="257">
        <f>IF(N271="základní",J271,0)</f>
        <v>0</v>
      </c>
      <c r="BF271" s="257">
        <f>IF(N271="snížená",J271,0)</f>
        <v>0</v>
      </c>
      <c r="BG271" s="257">
        <f>IF(N271="zákl. přenesená",J271,0)</f>
        <v>0</v>
      </c>
      <c r="BH271" s="257">
        <f>IF(N271="sníž. přenesená",J271,0)</f>
        <v>0</v>
      </c>
      <c r="BI271" s="257">
        <f>IF(N271="nulová",J271,0)</f>
        <v>0</v>
      </c>
      <c r="BJ271" s="18" t="s">
        <v>90</v>
      </c>
      <c r="BK271" s="257">
        <f>ROUND(I271*H271,2)</f>
        <v>0</v>
      </c>
      <c r="BL271" s="18" t="s">
        <v>259</v>
      </c>
      <c r="BM271" s="256" t="s">
        <v>449</v>
      </c>
    </row>
    <row r="272" s="2" customFormat="1">
      <c r="A272" s="39"/>
      <c r="B272" s="40"/>
      <c r="C272" s="41"/>
      <c r="D272" s="258" t="s">
        <v>261</v>
      </c>
      <c r="E272" s="41"/>
      <c r="F272" s="259" t="s">
        <v>450</v>
      </c>
      <c r="G272" s="41"/>
      <c r="H272" s="41"/>
      <c r="I272" s="156"/>
      <c r="J272" s="41"/>
      <c r="K272" s="41"/>
      <c r="L272" s="45"/>
      <c r="M272" s="260"/>
      <c r="N272" s="261"/>
      <c r="O272" s="92"/>
      <c r="P272" s="92"/>
      <c r="Q272" s="92"/>
      <c r="R272" s="92"/>
      <c r="S272" s="92"/>
      <c r="T272" s="93"/>
      <c r="U272" s="39"/>
      <c r="V272" s="39"/>
      <c r="W272" s="39"/>
      <c r="X272" s="39"/>
      <c r="Y272" s="39"/>
      <c r="Z272" s="39"/>
      <c r="AA272" s="39"/>
      <c r="AB272" s="39"/>
      <c r="AC272" s="39"/>
      <c r="AD272" s="39"/>
      <c r="AE272" s="39"/>
      <c r="AT272" s="18" t="s">
        <v>261</v>
      </c>
      <c r="AU272" s="18" t="s">
        <v>14</v>
      </c>
    </row>
    <row r="273" s="2" customFormat="1" ht="24" customHeight="1">
      <c r="A273" s="39"/>
      <c r="B273" s="40"/>
      <c r="C273" s="284" t="s">
        <v>451</v>
      </c>
      <c r="D273" s="284" t="s">
        <v>452</v>
      </c>
      <c r="E273" s="285" t="s">
        <v>453</v>
      </c>
      <c r="F273" s="286" t="s">
        <v>454</v>
      </c>
      <c r="G273" s="287" t="s">
        <v>140</v>
      </c>
      <c r="H273" s="288">
        <v>3000</v>
      </c>
      <c r="I273" s="289"/>
      <c r="J273" s="290">
        <f>ROUND(I273*H273,2)</f>
        <v>0</v>
      </c>
      <c r="K273" s="286" t="s">
        <v>1</v>
      </c>
      <c r="L273" s="291"/>
      <c r="M273" s="292" t="s">
        <v>1</v>
      </c>
      <c r="N273" s="293" t="s">
        <v>47</v>
      </c>
      <c r="O273" s="92"/>
      <c r="P273" s="254">
        <f>O273*H273</f>
        <v>0</v>
      </c>
      <c r="Q273" s="254">
        <v>0.00029999999999999997</v>
      </c>
      <c r="R273" s="254">
        <f>Q273*H273</f>
        <v>0.89999999999999991</v>
      </c>
      <c r="S273" s="254">
        <v>0</v>
      </c>
      <c r="T273" s="255">
        <f>S273*H273</f>
        <v>0</v>
      </c>
      <c r="U273" s="39"/>
      <c r="V273" s="39"/>
      <c r="W273" s="39"/>
      <c r="X273" s="39"/>
      <c r="Y273" s="39"/>
      <c r="Z273" s="39"/>
      <c r="AA273" s="39"/>
      <c r="AB273" s="39"/>
      <c r="AC273" s="39"/>
      <c r="AD273" s="39"/>
      <c r="AE273" s="39"/>
      <c r="AR273" s="256" t="s">
        <v>293</v>
      </c>
      <c r="AT273" s="256" t="s">
        <v>452</v>
      </c>
      <c r="AU273" s="256" t="s">
        <v>14</v>
      </c>
      <c r="AY273" s="18" t="s">
        <v>253</v>
      </c>
      <c r="BE273" s="257">
        <f>IF(N273="základní",J273,0)</f>
        <v>0</v>
      </c>
      <c r="BF273" s="257">
        <f>IF(N273="snížená",J273,0)</f>
        <v>0</v>
      </c>
      <c r="BG273" s="257">
        <f>IF(N273="zákl. přenesená",J273,0)</f>
        <v>0</v>
      </c>
      <c r="BH273" s="257">
        <f>IF(N273="sníž. přenesená",J273,0)</f>
        <v>0</v>
      </c>
      <c r="BI273" s="257">
        <f>IF(N273="nulová",J273,0)</f>
        <v>0</v>
      </c>
      <c r="BJ273" s="18" t="s">
        <v>90</v>
      </c>
      <c r="BK273" s="257">
        <f>ROUND(I273*H273,2)</f>
        <v>0</v>
      </c>
      <c r="BL273" s="18" t="s">
        <v>259</v>
      </c>
      <c r="BM273" s="256" t="s">
        <v>455</v>
      </c>
    </row>
    <row r="274" s="2" customFormat="1" ht="60" customHeight="1">
      <c r="A274" s="39"/>
      <c r="B274" s="40"/>
      <c r="C274" s="245" t="s">
        <v>456</v>
      </c>
      <c r="D274" s="245" t="s">
        <v>255</v>
      </c>
      <c r="E274" s="246" t="s">
        <v>457</v>
      </c>
      <c r="F274" s="247" t="s">
        <v>458</v>
      </c>
      <c r="G274" s="248" t="s">
        <v>144</v>
      </c>
      <c r="H274" s="249">
        <v>1.2</v>
      </c>
      <c r="I274" s="250"/>
      <c r="J274" s="251">
        <f>ROUND(I274*H274,2)</f>
        <v>0</v>
      </c>
      <c r="K274" s="247" t="s">
        <v>258</v>
      </c>
      <c r="L274" s="45"/>
      <c r="M274" s="252" t="s">
        <v>1</v>
      </c>
      <c r="N274" s="253" t="s">
        <v>47</v>
      </c>
      <c r="O274" s="92"/>
      <c r="P274" s="254">
        <f>O274*H274</f>
        <v>0</v>
      </c>
      <c r="Q274" s="254">
        <v>0.22656960000000001</v>
      </c>
      <c r="R274" s="254">
        <f>Q274*H274</f>
        <v>0.27188351999999999</v>
      </c>
      <c r="S274" s="254">
        <v>0</v>
      </c>
      <c r="T274" s="255">
        <f>S274*H274</f>
        <v>0</v>
      </c>
      <c r="U274" s="39"/>
      <c r="V274" s="39"/>
      <c r="W274" s="39"/>
      <c r="X274" s="39"/>
      <c r="Y274" s="39"/>
      <c r="Z274" s="39"/>
      <c r="AA274" s="39"/>
      <c r="AB274" s="39"/>
      <c r="AC274" s="39"/>
      <c r="AD274" s="39"/>
      <c r="AE274" s="39"/>
      <c r="AR274" s="256" t="s">
        <v>259</v>
      </c>
      <c r="AT274" s="256" t="s">
        <v>255</v>
      </c>
      <c r="AU274" s="256" t="s">
        <v>14</v>
      </c>
      <c r="AY274" s="18" t="s">
        <v>253</v>
      </c>
      <c r="BE274" s="257">
        <f>IF(N274="základní",J274,0)</f>
        <v>0</v>
      </c>
      <c r="BF274" s="257">
        <f>IF(N274="snížená",J274,0)</f>
        <v>0</v>
      </c>
      <c r="BG274" s="257">
        <f>IF(N274="zákl. přenesená",J274,0)</f>
        <v>0</v>
      </c>
      <c r="BH274" s="257">
        <f>IF(N274="sníž. přenesená",J274,0)</f>
        <v>0</v>
      </c>
      <c r="BI274" s="257">
        <f>IF(N274="nulová",J274,0)</f>
        <v>0</v>
      </c>
      <c r="BJ274" s="18" t="s">
        <v>90</v>
      </c>
      <c r="BK274" s="257">
        <f>ROUND(I274*H274,2)</f>
        <v>0</v>
      </c>
      <c r="BL274" s="18" t="s">
        <v>259</v>
      </c>
      <c r="BM274" s="256" t="s">
        <v>459</v>
      </c>
    </row>
    <row r="275" s="13" customFormat="1">
      <c r="A275" s="13"/>
      <c r="B275" s="262"/>
      <c r="C275" s="263"/>
      <c r="D275" s="258" t="s">
        <v>266</v>
      </c>
      <c r="E275" s="264" t="s">
        <v>1</v>
      </c>
      <c r="F275" s="265" t="s">
        <v>460</v>
      </c>
      <c r="G275" s="263"/>
      <c r="H275" s="266">
        <v>1.2</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266</v>
      </c>
      <c r="AU275" s="272" t="s">
        <v>14</v>
      </c>
      <c r="AV275" s="13" t="s">
        <v>14</v>
      </c>
      <c r="AW275" s="13" t="s">
        <v>36</v>
      </c>
      <c r="AX275" s="13" t="s">
        <v>82</v>
      </c>
      <c r="AY275" s="272" t="s">
        <v>253</v>
      </c>
    </row>
    <row r="276" s="14" customFormat="1">
      <c r="A276" s="14"/>
      <c r="B276" s="273"/>
      <c r="C276" s="274"/>
      <c r="D276" s="258" t="s">
        <v>266</v>
      </c>
      <c r="E276" s="275" t="s">
        <v>1</v>
      </c>
      <c r="F276" s="276" t="s">
        <v>269</v>
      </c>
      <c r="G276" s="274"/>
      <c r="H276" s="277">
        <v>1.2</v>
      </c>
      <c r="I276" s="278"/>
      <c r="J276" s="274"/>
      <c r="K276" s="274"/>
      <c r="L276" s="279"/>
      <c r="M276" s="280"/>
      <c r="N276" s="281"/>
      <c r="O276" s="281"/>
      <c r="P276" s="281"/>
      <c r="Q276" s="281"/>
      <c r="R276" s="281"/>
      <c r="S276" s="281"/>
      <c r="T276" s="282"/>
      <c r="U276" s="14"/>
      <c r="V276" s="14"/>
      <c r="W276" s="14"/>
      <c r="X276" s="14"/>
      <c r="Y276" s="14"/>
      <c r="Z276" s="14"/>
      <c r="AA276" s="14"/>
      <c r="AB276" s="14"/>
      <c r="AC276" s="14"/>
      <c r="AD276" s="14"/>
      <c r="AE276" s="14"/>
      <c r="AT276" s="283" t="s">
        <v>266</v>
      </c>
      <c r="AU276" s="283" t="s">
        <v>14</v>
      </c>
      <c r="AV276" s="14" t="s">
        <v>259</v>
      </c>
      <c r="AW276" s="14" t="s">
        <v>36</v>
      </c>
      <c r="AX276" s="14" t="s">
        <v>90</v>
      </c>
      <c r="AY276" s="283" t="s">
        <v>253</v>
      </c>
    </row>
    <row r="277" s="2" customFormat="1" ht="24" customHeight="1">
      <c r="A277" s="39"/>
      <c r="B277" s="40"/>
      <c r="C277" s="245" t="s">
        <v>461</v>
      </c>
      <c r="D277" s="245" t="s">
        <v>255</v>
      </c>
      <c r="E277" s="246" t="s">
        <v>462</v>
      </c>
      <c r="F277" s="247" t="s">
        <v>463</v>
      </c>
      <c r="G277" s="248" t="s">
        <v>144</v>
      </c>
      <c r="H277" s="249">
        <v>1500</v>
      </c>
      <c r="I277" s="250"/>
      <c r="J277" s="251">
        <f>ROUND(I277*H277,2)</f>
        <v>0</v>
      </c>
      <c r="K277" s="247" t="s">
        <v>258</v>
      </c>
      <c r="L277" s="45"/>
      <c r="M277" s="252" t="s">
        <v>1</v>
      </c>
      <c r="N277" s="253" t="s">
        <v>47</v>
      </c>
      <c r="O277" s="92"/>
      <c r="P277" s="254">
        <f>O277*H277</f>
        <v>0</v>
      </c>
      <c r="Q277" s="254">
        <v>0.00048959999999999997</v>
      </c>
      <c r="R277" s="254">
        <f>Q277*H277</f>
        <v>0.73439999999999994</v>
      </c>
      <c r="S277" s="254">
        <v>0</v>
      </c>
      <c r="T277" s="255">
        <f>S277*H277</f>
        <v>0</v>
      </c>
      <c r="U277" s="39"/>
      <c r="V277" s="39"/>
      <c r="W277" s="39"/>
      <c r="X277" s="39"/>
      <c r="Y277" s="39"/>
      <c r="Z277" s="39"/>
      <c r="AA277" s="39"/>
      <c r="AB277" s="39"/>
      <c r="AC277" s="39"/>
      <c r="AD277" s="39"/>
      <c r="AE277" s="39"/>
      <c r="AR277" s="256" t="s">
        <v>259</v>
      </c>
      <c r="AT277" s="256" t="s">
        <v>255</v>
      </c>
      <c r="AU277" s="256" t="s">
        <v>14</v>
      </c>
      <c r="AY277" s="18" t="s">
        <v>253</v>
      </c>
      <c r="BE277" s="257">
        <f>IF(N277="základní",J277,0)</f>
        <v>0</v>
      </c>
      <c r="BF277" s="257">
        <f>IF(N277="snížená",J277,0)</f>
        <v>0</v>
      </c>
      <c r="BG277" s="257">
        <f>IF(N277="zákl. přenesená",J277,0)</f>
        <v>0</v>
      </c>
      <c r="BH277" s="257">
        <f>IF(N277="sníž. přenesená",J277,0)</f>
        <v>0</v>
      </c>
      <c r="BI277" s="257">
        <f>IF(N277="nulová",J277,0)</f>
        <v>0</v>
      </c>
      <c r="BJ277" s="18" t="s">
        <v>90</v>
      </c>
      <c r="BK277" s="257">
        <f>ROUND(I277*H277,2)</f>
        <v>0</v>
      </c>
      <c r="BL277" s="18" t="s">
        <v>259</v>
      </c>
      <c r="BM277" s="256" t="s">
        <v>464</v>
      </c>
    </row>
    <row r="278" s="2" customFormat="1">
      <c r="A278" s="39"/>
      <c r="B278" s="40"/>
      <c r="C278" s="41"/>
      <c r="D278" s="258" t="s">
        <v>261</v>
      </c>
      <c r="E278" s="41"/>
      <c r="F278" s="259" t="s">
        <v>465</v>
      </c>
      <c r="G278" s="41"/>
      <c r="H278" s="41"/>
      <c r="I278" s="156"/>
      <c r="J278" s="41"/>
      <c r="K278" s="41"/>
      <c r="L278" s="45"/>
      <c r="M278" s="260"/>
      <c r="N278" s="261"/>
      <c r="O278" s="92"/>
      <c r="P278" s="92"/>
      <c r="Q278" s="92"/>
      <c r="R278" s="92"/>
      <c r="S278" s="92"/>
      <c r="T278" s="93"/>
      <c r="U278" s="39"/>
      <c r="V278" s="39"/>
      <c r="W278" s="39"/>
      <c r="X278" s="39"/>
      <c r="Y278" s="39"/>
      <c r="Z278" s="39"/>
      <c r="AA278" s="39"/>
      <c r="AB278" s="39"/>
      <c r="AC278" s="39"/>
      <c r="AD278" s="39"/>
      <c r="AE278" s="39"/>
      <c r="AT278" s="18" t="s">
        <v>261</v>
      </c>
      <c r="AU278" s="18" t="s">
        <v>14</v>
      </c>
    </row>
    <row r="279" s="12" customFormat="1" ht="22.8" customHeight="1">
      <c r="A279" s="12"/>
      <c r="B279" s="229"/>
      <c r="C279" s="230"/>
      <c r="D279" s="231" t="s">
        <v>81</v>
      </c>
      <c r="E279" s="243" t="s">
        <v>259</v>
      </c>
      <c r="F279" s="243" t="s">
        <v>466</v>
      </c>
      <c r="G279" s="230"/>
      <c r="H279" s="230"/>
      <c r="I279" s="233"/>
      <c r="J279" s="244">
        <f>BK279</f>
        <v>0</v>
      </c>
      <c r="K279" s="230"/>
      <c r="L279" s="235"/>
      <c r="M279" s="236"/>
      <c r="N279" s="237"/>
      <c r="O279" s="237"/>
      <c r="P279" s="238">
        <f>SUM(P280:P284)</f>
        <v>0</v>
      </c>
      <c r="Q279" s="237"/>
      <c r="R279" s="238">
        <f>SUM(R280:R284)</f>
        <v>0</v>
      </c>
      <c r="S279" s="237"/>
      <c r="T279" s="239">
        <f>SUM(T280:T284)</f>
        <v>0</v>
      </c>
      <c r="U279" s="12"/>
      <c r="V279" s="12"/>
      <c r="W279" s="12"/>
      <c r="X279" s="12"/>
      <c r="Y279" s="12"/>
      <c r="Z279" s="12"/>
      <c r="AA279" s="12"/>
      <c r="AB279" s="12"/>
      <c r="AC279" s="12"/>
      <c r="AD279" s="12"/>
      <c r="AE279" s="12"/>
      <c r="AR279" s="240" t="s">
        <v>90</v>
      </c>
      <c r="AT279" s="241" t="s">
        <v>81</v>
      </c>
      <c r="AU279" s="241" t="s">
        <v>90</v>
      </c>
      <c r="AY279" s="240" t="s">
        <v>253</v>
      </c>
      <c r="BK279" s="242">
        <f>SUM(BK280:BK284)</f>
        <v>0</v>
      </c>
    </row>
    <row r="280" s="2" customFormat="1" ht="36" customHeight="1">
      <c r="A280" s="39"/>
      <c r="B280" s="40"/>
      <c r="C280" s="245" t="s">
        <v>467</v>
      </c>
      <c r="D280" s="245" t="s">
        <v>255</v>
      </c>
      <c r="E280" s="246" t="s">
        <v>468</v>
      </c>
      <c r="F280" s="247" t="s">
        <v>469</v>
      </c>
      <c r="G280" s="248" t="s">
        <v>140</v>
      </c>
      <c r="H280" s="249">
        <v>269</v>
      </c>
      <c r="I280" s="250"/>
      <c r="J280" s="251">
        <f>ROUND(I280*H280,2)</f>
        <v>0</v>
      </c>
      <c r="K280" s="247" t="s">
        <v>258</v>
      </c>
      <c r="L280" s="45"/>
      <c r="M280" s="252" t="s">
        <v>1</v>
      </c>
      <c r="N280" s="253" t="s">
        <v>47</v>
      </c>
      <c r="O280" s="92"/>
      <c r="P280" s="254">
        <f>O280*H280</f>
        <v>0</v>
      </c>
      <c r="Q280" s="254">
        <v>0</v>
      </c>
      <c r="R280" s="254">
        <f>Q280*H280</f>
        <v>0</v>
      </c>
      <c r="S280" s="254">
        <v>0</v>
      </c>
      <c r="T280" s="255">
        <f>S280*H280</f>
        <v>0</v>
      </c>
      <c r="U280" s="39"/>
      <c r="V280" s="39"/>
      <c r="W280" s="39"/>
      <c r="X280" s="39"/>
      <c r="Y280" s="39"/>
      <c r="Z280" s="39"/>
      <c r="AA280" s="39"/>
      <c r="AB280" s="39"/>
      <c r="AC280" s="39"/>
      <c r="AD280" s="39"/>
      <c r="AE280" s="39"/>
      <c r="AR280" s="256" t="s">
        <v>259</v>
      </c>
      <c r="AT280" s="256" t="s">
        <v>255</v>
      </c>
      <c r="AU280" s="256" t="s">
        <v>14</v>
      </c>
      <c r="AY280" s="18" t="s">
        <v>253</v>
      </c>
      <c r="BE280" s="257">
        <f>IF(N280="základní",J280,0)</f>
        <v>0</v>
      </c>
      <c r="BF280" s="257">
        <f>IF(N280="snížená",J280,0)</f>
        <v>0</v>
      </c>
      <c r="BG280" s="257">
        <f>IF(N280="zákl. přenesená",J280,0)</f>
        <v>0</v>
      </c>
      <c r="BH280" s="257">
        <f>IF(N280="sníž. přenesená",J280,0)</f>
        <v>0</v>
      </c>
      <c r="BI280" s="257">
        <f>IF(N280="nulová",J280,0)</f>
        <v>0</v>
      </c>
      <c r="BJ280" s="18" t="s">
        <v>90</v>
      </c>
      <c r="BK280" s="257">
        <f>ROUND(I280*H280,2)</f>
        <v>0</v>
      </c>
      <c r="BL280" s="18" t="s">
        <v>259</v>
      </c>
      <c r="BM280" s="256" t="s">
        <v>470</v>
      </c>
    </row>
    <row r="281" s="2" customFormat="1">
      <c r="A281" s="39"/>
      <c r="B281" s="40"/>
      <c r="C281" s="41"/>
      <c r="D281" s="258" t="s">
        <v>261</v>
      </c>
      <c r="E281" s="41"/>
      <c r="F281" s="259" t="s">
        <v>471</v>
      </c>
      <c r="G281" s="41"/>
      <c r="H281" s="41"/>
      <c r="I281" s="156"/>
      <c r="J281" s="41"/>
      <c r="K281" s="41"/>
      <c r="L281" s="45"/>
      <c r="M281" s="260"/>
      <c r="N281" s="261"/>
      <c r="O281" s="92"/>
      <c r="P281" s="92"/>
      <c r="Q281" s="92"/>
      <c r="R281" s="92"/>
      <c r="S281" s="92"/>
      <c r="T281" s="93"/>
      <c r="U281" s="39"/>
      <c r="V281" s="39"/>
      <c r="W281" s="39"/>
      <c r="X281" s="39"/>
      <c r="Y281" s="39"/>
      <c r="Z281" s="39"/>
      <c r="AA281" s="39"/>
      <c r="AB281" s="39"/>
      <c r="AC281" s="39"/>
      <c r="AD281" s="39"/>
      <c r="AE281" s="39"/>
      <c r="AT281" s="18" t="s">
        <v>261</v>
      </c>
      <c r="AU281" s="18" t="s">
        <v>14</v>
      </c>
    </row>
    <row r="282" s="13" customFormat="1">
      <c r="A282" s="13"/>
      <c r="B282" s="262"/>
      <c r="C282" s="263"/>
      <c r="D282" s="258" t="s">
        <v>266</v>
      </c>
      <c r="E282" s="264" t="s">
        <v>1</v>
      </c>
      <c r="F282" s="265" t="s">
        <v>472</v>
      </c>
      <c r="G282" s="263"/>
      <c r="H282" s="266">
        <v>110</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266</v>
      </c>
      <c r="AU282" s="272" t="s">
        <v>14</v>
      </c>
      <c r="AV282" s="13" t="s">
        <v>14</v>
      </c>
      <c r="AW282" s="13" t="s">
        <v>36</v>
      </c>
      <c r="AX282" s="13" t="s">
        <v>82</v>
      </c>
      <c r="AY282" s="272" t="s">
        <v>253</v>
      </c>
    </row>
    <row r="283" s="13" customFormat="1">
      <c r="A283" s="13"/>
      <c r="B283" s="262"/>
      <c r="C283" s="263"/>
      <c r="D283" s="258" t="s">
        <v>266</v>
      </c>
      <c r="E283" s="264" t="s">
        <v>1</v>
      </c>
      <c r="F283" s="265" t="s">
        <v>473</v>
      </c>
      <c r="G283" s="263"/>
      <c r="H283" s="266">
        <v>159</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266</v>
      </c>
      <c r="AU283" s="272" t="s">
        <v>14</v>
      </c>
      <c r="AV283" s="13" t="s">
        <v>14</v>
      </c>
      <c r="AW283" s="13" t="s">
        <v>36</v>
      </c>
      <c r="AX283" s="13" t="s">
        <v>82</v>
      </c>
      <c r="AY283" s="272" t="s">
        <v>253</v>
      </c>
    </row>
    <row r="284" s="14" customFormat="1">
      <c r="A284" s="14"/>
      <c r="B284" s="273"/>
      <c r="C284" s="274"/>
      <c r="D284" s="258" t="s">
        <v>266</v>
      </c>
      <c r="E284" s="275" t="s">
        <v>1</v>
      </c>
      <c r="F284" s="276" t="s">
        <v>269</v>
      </c>
      <c r="G284" s="274"/>
      <c r="H284" s="277">
        <v>269</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266</v>
      </c>
      <c r="AU284" s="283" t="s">
        <v>14</v>
      </c>
      <c r="AV284" s="14" t="s">
        <v>259</v>
      </c>
      <c r="AW284" s="14" t="s">
        <v>36</v>
      </c>
      <c r="AX284" s="14" t="s">
        <v>90</v>
      </c>
      <c r="AY284" s="283" t="s">
        <v>253</v>
      </c>
    </row>
    <row r="285" s="12" customFormat="1" ht="22.8" customHeight="1">
      <c r="A285" s="12"/>
      <c r="B285" s="229"/>
      <c r="C285" s="230"/>
      <c r="D285" s="231" t="s">
        <v>81</v>
      </c>
      <c r="E285" s="243" t="s">
        <v>281</v>
      </c>
      <c r="F285" s="243" t="s">
        <v>474</v>
      </c>
      <c r="G285" s="230"/>
      <c r="H285" s="230"/>
      <c r="I285" s="233"/>
      <c r="J285" s="244">
        <f>BK285</f>
        <v>0</v>
      </c>
      <c r="K285" s="230"/>
      <c r="L285" s="235"/>
      <c r="M285" s="236"/>
      <c r="N285" s="237"/>
      <c r="O285" s="237"/>
      <c r="P285" s="238">
        <f>SUM(P286:P413)</f>
        <v>0</v>
      </c>
      <c r="Q285" s="237"/>
      <c r="R285" s="238">
        <f>SUM(R286:R413)</f>
        <v>7858.9354020000001</v>
      </c>
      <c r="S285" s="237"/>
      <c r="T285" s="239">
        <f>SUM(T286:T413)</f>
        <v>0</v>
      </c>
      <c r="U285" s="12"/>
      <c r="V285" s="12"/>
      <c r="W285" s="12"/>
      <c r="X285" s="12"/>
      <c r="Y285" s="12"/>
      <c r="Z285" s="12"/>
      <c r="AA285" s="12"/>
      <c r="AB285" s="12"/>
      <c r="AC285" s="12"/>
      <c r="AD285" s="12"/>
      <c r="AE285" s="12"/>
      <c r="AR285" s="240" t="s">
        <v>90</v>
      </c>
      <c r="AT285" s="241" t="s">
        <v>81</v>
      </c>
      <c r="AU285" s="241" t="s">
        <v>90</v>
      </c>
      <c r="AY285" s="240" t="s">
        <v>253</v>
      </c>
      <c r="BK285" s="242">
        <f>SUM(BK286:BK413)</f>
        <v>0</v>
      </c>
    </row>
    <row r="286" s="2" customFormat="1" ht="24" customHeight="1">
      <c r="A286" s="39"/>
      <c r="B286" s="40"/>
      <c r="C286" s="245" t="s">
        <v>475</v>
      </c>
      <c r="D286" s="245" t="s">
        <v>255</v>
      </c>
      <c r="E286" s="246" t="s">
        <v>476</v>
      </c>
      <c r="F286" s="247" t="s">
        <v>477</v>
      </c>
      <c r="G286" s="248" t="s">
        <v>140</v>
      </c>
      <c r="H286" s="249">
        <v>4644</v>
      </c>
      <c r="I286" s="250"/>
      <c r="J286" s="251">
        <f>ROUND(I286*H286,2)</f>
        <v>0</v>
      </c>
      <c r="K286" s="247" t="s">
        <v>258</v>
      </c>
      <c r="L286" s="45"/>
      <c r="M286" s="252" t="s">
        <v>1</v>
      </c>
      <c r="N286" s="253" t="s">
        <v>47</v>
      </c>
      <c r="O286" s="92"/>
      <c r="P286" s="254">
        <f>O286*H286</f>
        <v>0</v>
      </c>
      <c r="Q286" s="254">
        <v>0</v>
      </c>
      <c r="R286" s="254">
        <f>Q286*H286</f>
        <v>0</v>
      </c>
      <c r="S286" s="254">
        <v>0</v>
      </c>
      <c r="T286" s="255">
        <f>S286*H286</f>
        <v>0</v>
      </c>
      <c r="U286" s="39"/>
      <c r="V286" s="39"/>
      <c r="W286" s="39"/>
      <c r="X286" s="39"/>
      <c r="Y286" s="39"/>
      <c r="Z286" s="39"/>
      <c r="AA286" s="39"/>
      <c r="AB286" s="39"/>
      <c r="AC286" s="39"/>
      <c r="AD286" s="39"/>
      <c r="AE286" s="39"/>
      <c r="AR286" s="256" t="s">
        <v>259</v>
      </c>
      <c r="AT286" s="256" t="s">
        <v>255</v>
      </c>
      <c r="AU286" s="256" t="s">
        <v>14</v>
      </c>
      <c r="AY286" s="18" t="s">
        <v>253</v>
      </c>
      <c r="BE286" s="257">
        <f>IF(N286="základní",J286,0)</f>
        <v>0</v>
      </c>
      <c r="BF286" s="257">
        <f>IF(N286="snížená",J286,0)</f>
        <v>0</v>
      </c>
      <c r="BG286" s="257">
        <f>IF(N286="zákl. přenesená",J286,0)</f>
        <v>0</v>
      </c>
      <c r="BH286" s="257">
        <f>IF(N286="sníž. přenesená",J286,0)</f>
        <v>0</v>
      </c>
      <c r="BI286" s="257">
        <f>IF(N286="nulová",J286,0)</f>
        <v>0</v>
      </c>
      <c r="BJ286" s="18" t="s">
        <v>90</v>
      </c>
      <c r="BK286" s="257">
        <f>ROUND(I286*H286,2)</f>
        <v>0</v>
      </c>
      <c r="BL286" s="18" t="s">
        <v>259</v>
      </c>
      <c r="BM286" s="256" t="s">
        <v>478</v>
      </c>
    </row>
    <row r="287" s="13" customFormat="1">
      <c r="A287" s="13"/>
      <c r="B287" s="262"/>
      <c r="C287" s="263"/>
      <c r="D287" s="258" t="s">
        <v>266</v>
      </c>
      <c r="E287" s="264" t="s">
        <v>165</v>
      </c>
      <c r="F287" s="265" t="s">
        <v>479</v>
      </c>
      <c r="G287" s="263"/>
      <c r="H287" s="266">
        <v>4644</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266</v>
      </c>
      <c r="AU287" s="272" t="s">
        <v>14</v>
      </c>
      <c r="AV287" s="13" t="s">
        <v>14</v>
      </c>
      <c r="AW287" s="13" t="s">
        <v>36</v>
      </c>
      <c r="AX287" s="13" t="s">
        <v>82</v>
      </c>
      <c r="AY287" s="272" t="s">
        <v>253</v>
      </c>
    </row>
    <row r="288" s="14" customFormat="1">
      <c r="A288" s="14"/>
      <c r="B288" s="273"/>
      <c r="C288" s="274"/>
      <c r="D288" s="258" t="s">
        <v>266</v>
      </c>
      <c r="E288" s="275" t="s">
        <v>1</v>
      </c>
      <c r="F288" s="276" t="s">
        <v>269</v>
      </c>
      <c r="G288" s="274"/>
      <c r="H288" s="277">
        <v>4644</v>
      </c>
      <c r="I288" s="278"/>
      <c r="J288" s="274"/>
      <c r="K288" s="274"/>
      <c r="L288" s="279"/>
      <c r="M288" s="280"/>
      <c r="N288" s="281"/>
      <c r="O288" s="281"/>
      <c r="P288" s="281"/>
      <c r="Q288" s="281"/>
      <c r="R288" s="281"/>
      <c r="S288" s="281"/>
      <c r="T288" s="282"/>
      <c r="U288" s="14"/>
      <c r="V288" s="14"/>
      <c r="W288" s="14"/>
      <c r="X288" s="14"/>
      <c r="Y288" s="14"/>
      <c r="Z288" s="14"/>
      <c r="AA288" s="14"/>
      <c r="AB288" s="14"/>
      <c r="AC288" s="14"/>
      <c r="AD288" s="14"/>
      <c r="AE288" s="14"/>
      <c r="AT288" s="283" t="s">
        <v>266</v>
      </c>
      <c r="AU288" s="283" t="s">
        <v>14</v>
      </c>
      <c r="AV288" s="14" t="s">
        <v>259</v>
      </c>
      <c r="AW288" s="14" t="s">
        <v>36</v>
      </c>
      <c r="AX288" s="14" t="s">
        <v>90</v>
      </c>
      <c r="AY288" s="283" t="s">
        <v>253</v>
      </c>
    </row>
    <row r="289" s="2" customFormat="1" ht="24" customHeight="1">
      <c r="A289" s="39"/>
      <c r="B289" s="40"/>
      <c r="C289" s="245" t="s">
        <v>480</v>
      </c>
      <c r="D289" s="245" t="s">
        <v>255</v>
      </c>
      <c r="E289" s="246" t="s">
        <v>481</v>
      </c>
      <c r="F289" s="247" t="s">
        <v>482</v>
      </c>
      <c r="G289" s="248" t="s">
        <v>140</v>
      </c>
      <c r="H289" s="249">
        <v>2054</v>
      </c>
      <c r="I289" s="250"/>
      <c r="J289" s="251">
        <f>ROUND(I289*H289,2)</f>
        <v>0</v>
      </c>
      <c r="K289" s="247" t="s">
        <v>258</v>
      </c>
      <c r="L289" s="45"/>
      <c r="M289" s="252" t="s">
        <v>1</v>
      </c>
      <c r="N289" s="253" t="s">
        <v>47</v>
      </c>
      <c r="O289" s="92"/>
      <c r="P289" s="254">
        <f>O289*H289</f>
        <v>0</v>
      </c>
      <c r="Q289" s="254">
        <v>0</v>
      </c>
      <c r="R289" s="254">
        <f>Q289*H289</f>
        <v>0</v>
      </c>
      <c r="S289" s="254">
        <v>0</v>
      </c>
      <c r="T289" s="255">
        <f>S289*H289</f>
        <v>0</v>
      </c>
      <c r="U289" s="39"/>
      <c r="V289" s="39"/>
      <c r="W289" s="39"/>
      <c r="X289" s="39"/>
      <c r="Y289" s="39"/>
      <c r="Z289" s="39"/>
      <c r="AA289" s="39"/>
      <c r="AB289" s="39"/>
      <c r="AC289" s="39"/>
      <c r="AD289" s="39"/>
      <c r="AE289" s="39"/>
      <c r="AR289" s="256" t="s">
        <v>259</v>
      </c>
      <c r="AT289" s="256" t="s">
        <v>255</v>
      </c>
      <c r="AU289" s="256" t="s">
        <v>14</v>
      </c>
      <c r="AY289" s="18" t="s">
        <v>253</v>
      </c>
      <c r="BE289" s="257">
        <f>IF(N289="základní",J289,0)</f>
        <v>0</v>
      </c>
      <c r="BF289" s="257">
        <f>IF(N289="snížená",J289,0)</f>
        <v>0</v>
      </c>
      <c r="BG289" s="257">
        <f>IF(N289="zákl. přenesená",J289,0)</f>
        <v>0</v>
      </c>
      <c r="BH289" s="257">
        <f>IF(N289="sníž. přenesená",J289,0)</f>
        <v>0</v>
      </c>
      <c r="BI289" s="257">
        <f>IF(N289="nulová",J289,0)</f>
        <v>0</v>
      </c>
      <c r="BJ289" s="18" t="s">
        <v>90</v>
      </c>
      <c r="BK289" s="257">
        <f>ROUND(I289*H289,2)</f>
        <v>0</v>
      </c>
      <c r="BL289" s="18" t="s">
        <v>259</v>
      </c>
      <c r="BM289" s="256" t="s">
        <v>483</v>
      </c>
    </row>
    <row r="290" s="13" customFormat="1">
      <c r="A290" s="13"/>
      <c r="B290" s="262"/>
      <c r="C290" s="263"/>
      <c r="D290" s="258" t="s">
        <v>266</v>
      </c>
      <c r="E290" s="264" t="s">
        <v>199</v>
      </c>
      <c r="F290" s="265" t="s">
        <v>484</v>
      </c>
      <c r="G290" s="263"/>
      <c r="H290" s="266">
        <v>412</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266</v>
      </c>
      <c r="AU290" s="272" t="s">
        <v>14</v>
      </c>
      <c r="AV290" s="13" t="s">
        <v>14</v>
      </c>
      <c r="AW290" s="13" t="s">
        <v>36</v>
      </c>
      <c r="AX290" s="13" t="s">
        <v>82</v>
      </c>
      <c r="AY290" s="272" t="s">
        <v>253</v>
      </c>
    </row>
    <row r="291" s="13" customFormat="1">
      <c r="A291" s="13"/>
      <c r="B291" s="262"/>
      <c r="C291" s="263"/>
      <c r="D291" s="258" t="s">
        <v>266</v>
      </c>
      <c r="E291" s="264" t="s">
        <v>206</v>
      </c>
      <c r="F291" s="265" t="s">
        <v>485</v>
      </c>
      <c r="G291" s="263"/>
      <c r="H291" s="266">
        <v>120</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266</v>
      </c>
      <c r="AU291" s="272" t="s">
        <v>14</v>
      </c>
      <c r="AV291" s="13" t="s">
        <v>14</v>
      </c>
      <c r="AW291" s="13" t="s">
        <v>36</v>
      </c>
      <c r="AX291" s="13" t="s">
        <v>82</v>
      </c>
      <c r="AY291" s="272" t="s">
        <v>253</v>
      </c>
    </row>
    <row r="292" s="13" customFormat="1">
      <c r="A292" s="13"/>
      <c r="B292" s="262"/>
      <c r="C292" s="263"/>
      <c r="D292" s="258" t="s">
        <v>266</v>
      </c>
      <c r="E292" s="264" t="s">
        <v>161</v>
      </c>
      <c r="F292" s="265" t="s">
        <v>486</v>
      </c>
      <c r="G292" s="263"/>
      <c r="H292" s="266">
        <v>216</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266</v>
      </c>
      <c r="AU292" s="272" t="s">
        <v>14</v>
      </c>
      <c r="AV292" s="13" t="s">
        <v>14</v>
      </c>
      <c r="AW292" s="13" t="s">
        <v>36</v>
      </c>
      <c r="AX292" s="13" t="s">
        <v>82</v>
      </c>
      <c r="AY292" s="272" t="s">
        <v>253</v>
      </c>
    </row>
    <row r="293" s="13" customFormat="1">
      <c r="A293" s="13"/>
      <c r="B293" s="262"/>
      <c r="C293" s="263"/>
      <c r="D293" s="258" t="s">
        <v>266</v>
      </c>
      <c r="E293" s="264" t="s">
        <v>1</v>
      </c>
      <c r="F293" s="265" t="s">
        <v>215</v>
      </c>
      <c r="G293" s="263"/>
      <c r="H293" s="266">
        <v>1306</v>
      </c>
      <c r="I293" s="267"/>
      <c r="J293" s="263"/>
      <c r="K293" s="263"/>
      <c r="L293" s="268"/>
      <c r="M293" s="269"/>
      <c r="N293" s="270"/>
      <c r="O293" s="270"/>
      <c r="P293" s="270"/>
      <c r="Q293" s="270"/>
      <c r="R293" s="270"/>
      <c r="S293" s="270"/>
      <c r="T293" s="271"/>
      <c r="U293" s="13"/>
      <c r="V293" s="13"/>
      <c r="W293" s="13"/>
      <c r="X293" s="13"/>
      <c r="Y293" s="13"/>
      <c r="Z293" s="13"/>
      <c r="AA293" s="13"/>
      <c r="AB293" s="13"/>
      <c r="AC293" s="13"/>
      <c r="AD293" s="13"/>
      <c r="AE293" s="13"/>
      <c r="AT293" s="272" t="s">
        <v>266</v>
      </c>
      <c r="AU293" s="272" t="s">
        <v>14</v>
      </c>
      <c r="AV293" s="13" t="s">
        <v>14</v>
      </c>
      <c r="AW293" s="13" t="s">
        <v>36</v>
      </c>
      <c r="AX293" s="13" t="s">
        <v>82</v>
      </c>
      <c r="AY293" s="272" t="s">
        <v>253</v>
      </c>
    </row>
    <row r="294" s="14" customFormat="1">
      <c r="A294" s="14"/>
      <c r="B294" s="273"/>
      <c r="C294" s="274"/>
      <c r="D294" s="258" t="s">
        <v>266</v>
      </c>
      <c r="E294" s="275" t="s">
        <v>1</v>
      </c>
      <c r="F294" s="276" t="s">
        <v>269</v>
      </c>
      <c r="G294" s="274"/>
      <c r="H294" s="277">
        <v>2054</v>
      </c>
      <c r="I294" s="278"/>
      <c r="J294" s="274"/>
      <c r="K294" s="274"/>
      <c r="L294" s="279"/>
      <c r="M294" s="280"/>
      <c r="N294" s="281"/>
      <c r="O294" s="281"/>
      <c r="P294" s="281"/>
      <c r="Q294" s="281"/>
      <c r="R294" s="281"/>
      <c r="S294" s="281"/>
      <c r="T294" s="282"/>
      <c r="U294" s="14"/>
      <c r="V294" s="14"/>
      <c r="W294" s="14"/>
      <c r="X294" s="14"/>
      <c r="Y294" s="14"/>
      <c r="Z294" s="14"/>
      <c r="AA294" s="14"/>
      <c r="AB294" s="14"/>
      <c r="AC294" s="14"/>
      <c r="AD294" s="14"/>
      <c r="AE294" s="14"/>
      <c r="AT294" s="283" t="s">
        <v>266</v>
      </c>
      <c r="AU294" s="283" t="s">
        <v>14</v>
      </c>
      <c r="AV294" s="14" t="s">
        <v>259</v>
      </c>
      <c r="AW294" s="14" t="s">
        <v>36</v>
      </c>
      <c r="AX294" s="14" t="s">
        <v>90</v>
      </c>
      <c r="AY294" s="283" t="s">
        <v>253</v>
      </c>
    </row>
    <row r="295" s="2" customFormat="1" ht="24" customHeight="1">
      <c r="A295" s="39"/>
      <c r="B295" s="40"/>
      <c r="C295" s="245" t="s">
        <v>487</v>
      </c>
      <c r="D295" s="245" t="s">
        <v>255</v>
      </c>
      <c r="E295" s="246" t="s">
        <v>488</v>
      </c>
      <c r="F295" s="247" t="s">
        <v>489</v>
      </c>
      <c r="G295" s="248" t="s">
        <v>140</v>
      </c>
      <c r="H295" s="249">
        <v>1734</v>
      </c>
      <c r="I295" s="250"/>
      <c r="J295" s="251">
        <f>ROUND(I295*H295,2)</f>
        <v>0</v>
      </c>
      <c r="K295" s="247" t="s">
        <v>258</v>
      </c>
      <c r="L295" s="45"/>
      <c r="M295" s="252" t="s">
        <v>1</v>
      </c>
      <c r="N295" s="253" t="s">
        <v>47</v>
      </c>
      <c r="O295" s="92"/>
      <c r="P295" s="254">
        <f>O295*H295</f>
        <v>0</v>
      </c>
      <c r="Q295" s="254">
        <v>0</v>
      </c>
      <c r="R295" s="254">
        <f>Q295*H295</f>
        <v>0</v>
      </c>
      <c r="S295" s="254">
        <v>0</v>
      </c>
      <c r="T295" s="255">
        <f>S295*H295</f>
        <v>0</v>
      </c>
      <c r="U295" s="39"/>
      <c r="V295" s="39"/>
      <c r="W295" s="39"/>
      <c r="X295" s="39"/>
      <c r="Y295" s="39"/>
      <c r="Z295" s="39"/>
      <c r="AA295" s="39"/>
      <c r="AB295" s="39"/>
      <c r="AC295" s="39"/>
      <c r="AD295" s="39"/>
      <c r="AE295" s="39"/>
      <c r="AR295" s="256" t="s">
        <v>259</v>
      </c>
      <c r="AT295" s="256" t="s">
        <v>255</v>
      </c>
      <c r="AU295" s="256" t="s">
        <v>14</v>
      </c>
      <c r="AY295" s="18" t="s">
        <v>253</v>
      </c>
      <c r="BE295" s="257">
        <f>IF(N295="základní",J295,0)</f>
        <v>0</v>
      </c>
      <c r="BF295" s="257">
        <f>IF(N295="snížená",J295,0)</f>
        <v>0</v>
      </c>
      <c r="BG295" s="257">
        <f>IF(N295="zákl. přenesená",J295,0)</f>
        <v>0</v>
      </c>
      <c r="BH295" s="257">
        <f>IF(N295="sníž. přenesená",J295,0)</f>
        <v>0</v>
      </c>
      <c r="BI295" s="257">
        <f>IF(N295="nulová",J295,0)</f>
        <v>0</v>
      </c>
      <c r="BJ295" s="18" t="s">
        <v>90</v>
      </c>
      <c r="BK295" s="257">
        <f>ROUND(I295*H295,2)</f>
        <v>0</v>
      </c>
      <c r="BL295" s="18" t="s">
        <v>259</v>
      </c>
      <c r="BM295" s="256" t="s">
        <v>490</v>
      </c>
    </row>
    <row r="296" s="13" customFormat="1">
      <c r="A296" s="13"/>
      <c r="B296" s="262"/>
      <c r="C296" s="263"/>
      <c r="D296" s="258" t="s">
        <v>266</v>
      </c>
      <c r="E296" s="264" t="s">
        <v>218</v>
      </c>
      <c r="F296" s="265" t="s">
        <v>491</v>
      </c>
      <c r="G296" s="263"/>
      <c r="H296" s="266">
        <v>348</v>
      </c>
      <c r="I296" s="267"/>
      <c r="J296" s="263"/>
      <c r="K296" s="263"/>
      <c r="L296" s="268"/>
      <c r="M296" s="269"/>
      <c r="N296" s="270"/>
      <c r="O296" s="270"/>
      <c r="P296" s="270"/>
      <c r="Q296" s="270"/>
      <c r="R296" s="270"/>
      <c r="S296" s="270"/>
      <c r="T296" s="271"/>
      <c r="U296" s="13"/>
      <c r="V296" s="13"/>
      <c r="W296" s="13"/>
      <c r="X296" s="13"/>
      <c r="Y296" s="13"/>
      <c r="Z296" s="13"/>
      <c r="AA296" s="13"/>
      <c r="AB296" s="13"/>
      <c r="AC296" s="13"/>
      <c r="AD296" s="13"/>
      <c r="AE296" s="13"/>
      <c r="AT296" s="272" t="s">
        <v>266</v>
      </c>
      <c r="AU296" s="272" t="s">
        <v>14</v>
      </c>
      <c r="AV296" s="13" t="s">
        <v>14</v>
      </c>
      <c r="AW296" s="13" t="s">
        <v>36</v>
      </c>
      <c r="AX296" s="13" t="s">
        <v>82</v>
      </c>
      <c r="AY296" s="272" t="s">
        <v>253</v>
      </c>
    </row>
    <row r="297" s="13" customFormat="1">
      <c r="A297" s="13"/>
      <c r="B297" s="262"/>
      <c r="C297" s="263"/>
      <c r="D297" s="258" t="s">
        <v>266</v>
      </c>
      <c r="E297" s="264" t="s">
        <v>203</v>
      </c>
      <c r="F297" s="265" t="s">
        <v>492</v>
      </c>
      <c r="G297" s="263"/>
      <c r="H297" s="266">
        <v>80</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266</v>
      </c>
      <c r="AU297" s="272" t="s">
        <v>14</v>
      </c>
      <c r="AV297" s="13" t="s">
        <v>14</v>
      </c>
      <c r="AW297" s="13" t="s">
        <v>36</v>
      </c>
      <c r="AX297" s="13" t="s">
        <v>82</v>
      </c>
      <c r="AY297" s="272" t="s">
        <v>253</v>
      </c>
    </row>
    <row r="298" s="13" customFormat="1">
      <c r="A298" s="13"/>
      <c r="B298" s="262"/>
      <c r="C298" s="263"/>
      <c r="D298" s="258" t="s">
        <v>266</v>
      </c>
      <c r="E298" s="264" t="s">
        <v>1</v>
      </c>
      <c r="F298" s="265" t="s">
        <v>215</v>
      </c>
      <c r="G298" s="263"/>
      <c r="H298" s="266">
        <v>1306</v>
      </c>
      <c r="I298" s="267"/>
      <c r="J298" s="263"/>
      <c r="K298" s="263"/>
      <c r="L298" s="268"/>
      <c r="M298" s="269"/>
      <c r="N298" s="270"/>
      <c r="O298" s="270"/>
      <c r="P298" s="270"/>
      <c r="Q298" s="270"/>
      <c r="R298" s="270"/>
      <c r="S298" s="270"/>
      <c r="T298" s="271"/>
      <c r="U298" s="13"/>
      <c r="V298" s="13"/>
      <c r="W298" s="13"/>
      <c r="X298" s="13"/>
      <c r="Y298" s="13"/>
      <c r="Z298" s="13"/>
      <c r="AA298" s="13"/>
      <c r="AB298" s="13"/>
      <c r="AC298" s="13"/>
      <c r="AD298" s="13"/>
      <c r="AE298" s="13"/>
      <c r="AT298" s="272" t="s">
        <v>266</v>
      </c>
      <c r="AU298" s="272" t="s">
        <v>14</v>
      </c>
      <c r="AV298" s="13" t="s">
        <v>14</v>
      </c>
      <c r="AW298" s="13" t="s">
        <v>36</v>
      </c>
      <c r="AX298" s="13" t="s">
        <v>82</v>
      </c>
      <c r="AY298" s="272" t="s">
        <v>253</v>
      </c>
    </row>
    <row r="299" s="14" customFormat="1">
      <c r="A299" s="14"/>
      <c r="B299" s="273"/>
      <c r="C299" s="274"/>
      <c r="D299" s="258" t="s">
        <v>266</v>
      </c>
      <c r="E299" s="275" t="s">
        <v>1</v>
      </c>
      <c r="F299" s="276" t="s">
        <v>269</v>
      </c>
      <c r="G299" s="274"/>
      <c r="H299" s="277">
        <v>1734</v>
      </c>
      <c r="I299" s="278"/>
      <c r="J299" s="274"/>
      <c r="K299" s="274"/>
      <c r="L299" s="279"/>
      <c r="M299" s="280"/>
      <c r="N299" s="281"/>
      <c r="O299" s="281"/>
      <c r="P299" s="281"/>
      <c r="Q299" s="281"/>
      <c r="R299" s="281"/>
      <c r="S299" s="281"/>
      <c r="T299" s="282"/>
      <c r="U299" s="14"/>
      <c r="V299" s="14"/>
      <c r="W299" s="14"/>
      <c r="X299" s="14"/>
      <c r="Y299" s="14"/>
      <c r="Z299" s="14"/>
      <c r="AA299" s="14"/>
      <c r="AB299" s="14"/>
      <c r="AC299" s="14"/>
      <c r="AD299" s="14"/>
      <c r="AE299" s="14"/>
      <c r="AT299" s="283" t="s">
        <v>266</v>
      </c>
      <c r="AU299" s="283" t="s">
        <v>14</v>
      </c>
      <c r="AV299" s="14" t="s">
        <v>259</v>
      </c>
      <c r="AW299" s="14" t="s">
        <v>36</v>
      </c>
      <c r="AX299" s="14" t="s">
        <v>90</v>
      </c>
      <c r="AY299" s="283" t="s">
        <v>253</v>
      </c>
    </row>
    <row r="300" s="2" customFormat="1" ht="24" customHeight="1">
      <c r="A300" s="39"/>
      <c r="B300" s="40"/>
      <c r="C300" s="245" t="s">
        <v>179</v>
      </c>
      <c r="D300" s="245" t="s">
        <v>255</v>
      </c>
      <c r="E300" s="246" t="s">
        <v>493</v>
      </c>
      <c r="F300" s="247" t="s">
        <v>494</v>
      </c>
      <c r="G300" s="248" t="s">
        <v>140</v>
      </c>
      <c r="H300" s="249">
        <v>15454.200000000001</v>
      </c>
      <c r="I300" s="250"/>
      <c r="J300" s="251">
        <f>ROUND(I300*H300,2)</f>
        <v>0</v>
      </c>
      <c r="K300" s="247" t="s">
        <v>258</v>
      </c>
      <c r="L300" s="45"/>
      <c r="M300" s="252" t="s">
        <v>1</v>
      </c>
      <c r="N300" s="253" t="s">
        <v>47</v>
      </c>
      <c r="O300" s="92"/>
      <c r="P300" s="254">
        <f>O300*H300</f>
        <v>0</v>
      </c>
      <c r="Q300" s="254">
        <v>0</v>
      </c>
      <c r="R300" s="254">
        <f>Q300*H300</f>
        <v>0</v>
      </c>
      <c r="S300" s="254">
        <v>0</v>
      </c>
      <c r="T300" s="255">
        <f>S300*H300</f>
        <v>0</v>
      </c>
      <c r="U300" s="39"/>
      <c r="V300" s="39"/>
      <c r="W300" s="39"/>
      <c r="X300" s="39"/>
      <c r="Y300" s="39"/>
      <c r="Z300" s="39"/>
      <c r="AA300" s="39"/>
      <c r="AB300" s="39"/>
      <c r="AC300" s="39"/>
      <c r="AD300" s="39"/>
      <c r="AE300" s="39"/>
      <c r="AR300" s="256" t="s">
        <v>259</v>
      </c>
      <c r="AT300" s="256" t="s">
        <v>255</v>
      </c>
      <c r="AU300" s="256" t="s">
        <v>14</v>
      </c>
      <c r="AY300" s="18" t="s">
        <v>253</v>
      </c>
      <c r="BE300" s="257">
        <f>IF(N300="základní",J300,0)</f>
        <v>0</v>
      </c>
      <c r="BF300" s="257">
        <f>IF(N300="snížená",J300,0)</f>
        <v>0</v>
      </c>
      <c r="BG300" s="257">
        <f>IF(N300="zákl. přenesená",J300,0)</f>
        <v>0</v>
      </c>
      <c r="BH300" s="257">
        <f>IF(N300="sníž. přenesená",J300,0)</f>
        <v>0</v>
      </c>
      <c r="BI300" s="257">
        <f>IF(N300="nulová",J300,0)</f>
        <v>0</v>
      </c>
      <c r="BJ300" s="18" t="s">
        <v>90</v>
      </c>
      <c r="BK300" s="257">
        <f>ROUND(I300*H300,2)</f>
        <v>0</v>
      </c>
      <c r="BL300" s="18" t="s">
        <v>259</v>
      </c>
      <c r="BM300" s="256" t="s">
        <v>495</v>
      </c>
    </row>
    <row r="301" s="13" customFormat="1">
      <c r="A301" s="13"/>
      <c r="B301" s="262"/>
      <c r="C301" s="263"/>
      <c r="D301" s="258" t="s">
        <v>266</v>
      </c>
      <c r="E301" s="264" t="s">
        <v>138</v>
      </c>
      <c r="F301" s="265" t="s">
        <v>496</v>
      </c>
      <c r="G301" s="263"/>
      <c r="H301" s="266">
        <v>6431</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266</v>
      </c>
      <c r="AU301" s="272" t="s">
        <v>14</v>
      </c>
      <c r="AV301" s="13" t="s">
        <v>14</v>
      </c>
      <c r="AW301" s="13" t="s">
        <v>36</v>
      </c>
      <c r="AX301" s="13" t="s">
        <v>82</v>
      </c>
      <c r="AY301" s="272" t="s">
        <v>253</v>
      </c>
    </row>
    <row r="302" s="13" customFormat="1">
      <c r="A302" s="13"/>
      <c r="B302" s="262"/>
      <c r="C302" s="263"/>
      <c r="D302" s="258" t="s">
        <v>266</v>
      </c>
      <c r="E302" s="264" t="s">
        <v>215</v>
      </c>
      <c r="F302" s="265" t="s">
        <v>497</v>
      </c>
      <c r="G302" s="263"/>
      <c r="H302" s="266">
        <v>1306</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266</v>
      </c>
      <c r="AU302" s="272" t="s">
        <v>14</v>
      </c>
      <c r="AV302" s="13" t="s">
        <v>14</v>
      </c>
      <c r="AW302" s="13" t="s">
        <v>36</v>
      </c>
      <c r="AX302" s="13" t="s">
        <v>82</v>
      </c>
      <c r="AY302" s="272" t="s">
        <v>253</v>
      </c>
    </row>
    <row r="303" s="13" customFormat="1">
      <c r="A303" s="13"/>
      <c r="B303" s="262"/>
      <c r="C303" s="263"/>
      <c r="D303" s="258" t="s">
        <v>266</v>
      </c>
      <c r="E303" s="264" t="s">
        <v>1</v>
      </c>
      <c r="F303" s="265" t="s">
        <v>498</v>
      </c>
      <c r="G303" s="263"/>
      <c r="H303" s="266">
        <v>7717.1999999999998</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266</v>
      </c>
      <c r="AU303" s="272" t="s">
        <v>14</v>
      </c>
      <c r="AV303" s="13" t="s">
        <v>14</v>
      </c>
      <c r="AW303" s="13" t="s">
        <v>36</v>
      </c>
      <c r="AX303" s="13" t="s">
        <v>82</v>
      </c>
      <c r="AY303" s="272" t="s">
        <v>253</v>
      </c>
    </row>
    <row r="304" s="14" customFormat="1">
      <c r="A304" s="14"/>
      <c r="B304" s="273"/>
      <c r="C304" s="274"/>
      <c r="D304" s="258" t="s">
        <v>266</v>
      </c>
      <c r="E304" s="275" t="s">
        <v>1</v>
      </c>
      <c r="F304" s="276" t="s">
        <v>269</v>
      </c>
      <c r="G304" s="274"/>
      <c r="H304" s="277">
        <v>15454.200000000001</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266</v>
      </c>
      <c r="AU304" s="283" t="s">
        <v>14</v>
      </c>
      <c r="AV304" s="14" t="s">
        <v>259</v>
      </c>
      <c r="AW304" s="14" t="s">
        <v>36</v>
      </c>
      <c r="AX304" s="14" t="s">
        <v>90</v>
      </c>
      <c r="AY304" s="283" t="s">
        <v>253</v>
      </c>
    </row>
    <row r="305" s="2" customFormat="1" ht="24" customHeight="1">
      <c r="A305" s="39"/>
      <c r="B305" s="40"/>
      <c r="C305" s="245" t="s">
        <v>499</v>
      </c>
      <c r="D305" s="245" t="s">
        <v>255</v>
      </c>
      <c r="E305" s="246" t="s">
        <v>500</v>
      </c>
      <c r="F305" s="247" t="s">
        <v>501</v>
      </c>
      <c r="G305" s="248" t="s">
        <v>140</v>
      </c>
      <c r="H305" s="249">
        <v>120</v>
      </c>
      <c r="I305" s="250"/>
      <c r="J305" s="251">
        <f>ROUND(I305*H305,2)</f>
        <v>0</v>
      </c>
      <c r="K305" s="247" t="s">
        <v>258</v>
      </c>
      <c r="L305" s="45"/>
      <c r="M305" s="252" t="s">
        <v>1</v>
      </c>
      <c r="N305" s="253" t="s">
        <v>47</v>
      </c>
      <c r="O305" s="92"/>
      <c r="P305" s="254">
        <f>O305*H305</f>
        <v>0</v>
      </c>
      <c r="Q305" s="254">
        <v>0</v>
      </c>
      <c r="R305" s="254">
        <f>Q305*H305</f>
        <v>0</v>
      </c>
      <c r="S305" s="254">
        <v>0</v>
      </c>
      <c r="T305" s="255">
        <f>S305*H305</f>
        <v>0</v>
      </c>
      <c r="U305" s="39"/>
      <c r="V305" s="39"/>
      <c r="W305" s="39"/>
      <c r="X305" s="39"/>
      <c r="Y305" s="39"/>
      <c r="Z305" s="39"/>
      <c r="AA305" s="39"/>
      <c r="AB305" s="39"/>
      <c r="AC305" s="39"/>
      <c r="AD305" s="39"/>
      <c r="AE305" s="39"/>
      <c r="AR305" s="256" t="s">
        <v>259</v>
      </c>
      <c r="AT305" s="256" t="s">
        <v>255</v>
      </c>
      <c r="AU305" s="256" t="s">
        <v>14</v>
      </c>
      <c r="AY305" s="18" t="s">
        <v>253</v>
      </c>
      <c r="BE305" s="257">
        <f>IF(N305="základní",J305,0)</f>
        <v>0</v>
      </c>
      <c r="BF305" s="257">
        <f>IF(N305="snížená",J305,0)</f>
        <v>0</v>
      </c>
      <c r="BG305" s="257">
        <f>IF(N305="zákl. přenesená",J305,0)</f>
        <v>0</v>
      </c>
      <c r="BH305" s="257">
        <f>IF(N305="sníž. přenesená",J305,0)</f>
        <v>0</v>
      </c>
      <c r="BI305" s="257">
        <f>IF(N305="nulová",J305,0)</f>
        <v>0</v>
      </c>
      <c r="BJ305" s="18" t="s">
        <v>90</v>
      </c>
      <c r="BK305" s="257">
        <f>ROUND(I305*H305,2)</f>
        <v>0</v>
      </c>
      <c r="BL305" s="18" t="s">
        <v>259</v>
      </c>
      <c r="BM305" s="256" t="s">
        <v>502</v>
      </c>
    </row>
    <row r="306" s="13" customFormat="1">
      <c r="A306" s="13"/>
      <c r="B306" s="262"/>
      <c r="C306" s="263"/>
      <c r="D306" s="258" t="s">
        <v>266</v>
      </c>
      <c r="E306" s="264" t="s">
        <v>1</v>
      </c>
      <c r="F306" s="265" t="s">
        <v>206</v>
      </c>
      <c r="G306" s="263"/>
      <c r="H306" s="266">
        <v>120</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266</v>
      </c>
      <c r="AU306" s="272" t="s">
        <v>14</v>
      </c>
      <c r="AV306" s="13" t="s">
        <v>14</v>
      </c>
      <c r="AW306" s="13" t="s">
        <v>36</v>
      </c>
      <c r="AX306" s="13" t="s">
        <v>82</v>
      </c>
      <c r="AY306" s="272" t="s">
        <v>253</v>
      </c>
    </row>
    <row r="307" s="14" customFormat="1">
      <c r="A307" s="14"/>
      <c r="B307" s="273"/>
      <c r="C307" s="274"/>
      <c r="D307" s="258" t="s">
        <v>266</v>
      </c>
      <c r="E307" s="275" t="s">
        <v>1</v>
      </c>
      <c r="F307" s="276" t="s">
        <v>269</v>
      </c>
      <c r="G307" s="274"/>
      <c r="H307" s="277">
        <v>120</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266</v>
      </c>
      <c r="AU307" s="283" t="s">
        <v>14</v>
      </c>
      <c r="AV307" s="14" t="s">
        <v>259</v>
      </c>
      <c r="AW307" s="14" t="s">
        <v>36</v>
      </c>
      <c r="AX307" s="14" t="s">
        <v>90</v>
      </c>
      <c r="AY307" s="283" t="s">
        <v>253</v>
      </c>
    </row>
    <row r="308" s="2" customFormat="1" ht="36" customHeight="1">
      <c r="A308" s="39"/>
      <c r="B308" s="40"/>
      <c r="C308" s="245" t="s">
        <v>503</v>
      </c>
      <c r="D308" s="245" t="s">
        <v>255</v>
      </c>
      <c r="E308" s="246" t="s">
        <v>504</v>
      </c>
      <c r="F308" s="247" t="s">
        <v>505</v>
      </c>
      <c r="G308" s="248" t="s">
        <v>140</v>
      </c>
      <c r="H308" s="249">
        <v>6431</v>
      </c>
      <c r="I308" s="250"/>
      <c r="J308" s="251">
        <f>ROUND(I308*H308,2)</f>
        <v>0</v>
      </c>
      <c r="K308" s="247" t="s">
        <v>1</v>
      </c>
      <c r="L308" s="45"/>
      <c r="M308" s="252" t="s">
        <v>1</v>
      </c>
      <c r="N308" s="253" t="s">
        <v>47</v>
      </c>
      <c r="O308" s="92"/>
      <c r="P308" s="254">
        <f>O308*H308</f>
        <v>0</v>
      </c>
      <c r="Q308" s="254">
        <v>0</v>
      </c>
      <c r="R308" s="254">
        <f>Q308*H308</f>
        <v>0</v>
      </c>
      <c r="S308" s="254">
        <v>0</v>
      </c>
      <c r="T308" s="255">
        <f>S308*H308</f>
        <v>0</v>
      </c>
      <c r="U308" s="39"/>
      <c r="V308" s="39"/>
      <c r="W308" s="39"/>
      <c r="X308" s="39"/>
      <c r="Y308" s="39"/>
      <c r="Z308" s="39"/>
      <c r="AA308" s="39"/>
      <c r="AB308" s="39"/>
      <c r="AC308" s="39"/>
      <c r="AD308" s="39"/>
      <c r="AE308" s="39"/>
      <c r="AR308" s="256" t="s">
        <v>259</v>
      </c>
      <c r="AT308" s="256" t="s">
        <v>255</v>
      </c>
      <c r="AU308" s="256" t="s">
        <v>14</v>
      </c>
      <c r="AY308" s="18" t="s">
        <v>253</v>
      </c>
      <c r="BE308" s="257">
        <f>IF(N308="základní",J308,0)</f>
        <v>0</v>
      </c>
      <c r="BF308" s="257">
        <f>IF(N308="snížená",J308,0)</f>
        <v>0</v>
      </c>
      <c r="BG308" s="257">
        <f>IF(N308="zákl. přenesená",J308,0)</f>
        <v>0</v>
      </c>
      <c r="BH308" s="257">
        <f>IF(N308="sníž. přenesená",J308,0)</f>
        <v>0</v>
      </c>
      <c r="BI308" s="257">
        <f>IF(N308="nulová",J308,0)</f>
        <v>0</v>
      </c>
      <c r="BJ308" s="18" t="s">
        <v>90</v>
      </c>
      <c r="BK308" s="257">
        <f>ROUND(I308*H308,2)</f>
        <v>0</v>
      </c>
      <c r="BL308" s="18" t="s">
        <v>259</v>
      </c>
      <c r="BM308" s="256" t="s">
        <v>506</v>
      </c>
    </row>
    <row r="309" s="2" customFormat="1">
      <c r="A309" s="39"/>
      <c r="B309" s="40"/>
      <c r="C309" s="41"/>
      <c r="D309" s="258" t="s">
        <v>261</v>
      </c>
      <c r="E309" s="41"/>
      <c r="F309" s="259" t="s">
        <v>507</v>
      </c>
      <c r="G309" s="41"/>
      <c r="H309" s="41"/>
      <c r="I309" s="156"/>
      <c r="J309" s="41"/>
      <c r="K309" s="41"/>
      <c r="L309" s="45"/>
      <c r="M309" s="260"/>
      <c r="N309" s="261"/>
      <c r="O309" s="92"/>
      <c r="P309" s="92"/>
      <c r="Q309" s="92"/>
      <c r="R309" s="92"/>
      <c r="S309" s="92"/>
      <c r="T309" s="93"/>
      <c r="U309" s="39"/>
      <c r="V309" s="39"/>
      <c r="W309" s="39"/>
      <c r="X309" s="39"/>
      <c r="Y309" s="39"/>
      <c r="Z309" s="39"/>
      <c r="AA309" s="39"/>
      <c r="AB309" s="39"/>
      <c r="AC309" s="39"/>
      <c r="AD309" s="39"/>
      <c r="AE309" s="39"/>
      <c r="AT309" s="18" t="s">
        <v>261</v>
      </c>
      <c r="AU309" s="18" t="s">
        <v>14</v>
      </c>
    </row>
    <row r="310" s="13" customFormat="1">
      <c r="A310" s="13"/>
      <c r="B310" s="262"/>
      <c r="C310" s="263"/>
      <c r="D310" s="258" t="s">
        <v>266</v>
      </c>
      <c r="E310" s="264" t="s">
        <v>1</v>
      </c>
      <c r="F310" s="265" t="s">
        <v>138</v>
      </c>
      <c r="G310" s="263"/>
      <c r="H310" s="266">
        <v>6431</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266</v>
      </c>
      <c r="AU310" s="272" t="s">
        <v>14</v>
      </c>
      <c r="AV310" s="13" t="s">
        <v>14</v>
      </c>
      <c r="AW310" s="13" t="s">
        <v>36</v>
      </c>
      <c r="AX310" s="13" t="s">
        <v>82</v>
      </c>
      <c r="AY310" s="272" t="s">
        <v>253</v>
      </c>
    </row>
    <row r="311" s="14" customFormat="1">
      <c r="A311" s="14"/>
      <c r="B311" s="273"/>
      <c r="C311" s="274"/>
      <c r="D311" s="258" t="s">
        <v>266</v>
      </c>
      <c r="E311" s="275" t="s">
        <v>1</v>
      </c>
      <c r="F311" s="276" t="s">
        <v>269</v>
      </c>
      <c r="G311" s="274"/>
      <c r="H311" s="277">
        <v>6431</v>
      </c>
      <c r="I311" s="278"/>
      <c r="J311" s="274"/>
      <c r="K311" s="274"/>
      <c r="L311" s="279"/>
      <c r="M311" s="280"/>
      <c r="N311" s="281"/>
      <c r="O311" s="281"/>
      <c r="P311" s="281"/>
      <c r="Q311" s="281"/>
      <c r="R311" s="281"/>
      <c r="S311" s="281"/>
      <c r="T311" s="282"/>
      <c r="U311" s="14"/>
      <c r="V311" s="14"/>
      <c r="W311" s="14"/>
      <c r="X311" s="14"/>
      <c r="Y311" s="14"/>
      <c r="Z311" s="14"/>
      <c r="AA311" s="14"/>
      <c r="AB311" s="14"/>
      <c r="AC311" s="14"/>
      <c r="AD311" s="14"/>
      <c r="AE311" s="14"/>
      <c r="AT311" s="283" t="s">
        <v>266</v>
      </c>
      <c r="AU311" s="283" t="s">
        <v>14</v>
      </c>
      <c r="AV311" s="14" t="s">
        <v>259</v>
      </c>
      <c r="AW311" s="14" t="s">
        <v>36</v>
      </c>
      <c r="AX311" s="14" t="s">
        <v>90</v>
      </c>
      <c r="AY311" s="283" t="s">
        <v>253</v>
      </c>
    </row>
    <row r="312" s="2" customFormat="1" ht="24" customHeight="1">
      <c r="A312" s="39"/>
      <c r="B312" s="40"/>
      <c r="C312" s="245" t="s">
        <v>508</v>
      </c>
      <c r="D312" s="245" t="s">
        <v>255</v>
      </c>
      <c r="E312" s="246" t="s">
        <v>509</v>
      </c>
      <c r="F312" s="247" t="s">
        <v>510</v>
      </c>
      <c r="G312" s="248" t="s">
        <v>140</v>
      </c>
      <c r="H312" s="249">
        <v>348</v>
      </c>
      <c r="I312" s="250"/>
      <c r="J312" s="251">
        <f>ROUND(I312*H312,2)</f>
        <v>0</v>
      </c>
      <c r="K312" s="247" t="s">
        <v>1</v>
      </c>
      <c r="L312" s="45"/>
      <c r="M312" s="252" t="s">
        <v>1</v>
      </c>
      <c r="N312" s="253" t="s">
        <v>47</v>
      </c>
      <c r="O312" s="92"/>
      <c r="P312" s="254">
        <f>O312*H312</f>
        <v>0</v>
      </c>
      <c r="Q312" s="254">
        <v>0</v>
      </c>
      <c r="R312" s="254">
        <f>Q312*H312</f>
        <v>0</v>
      </c>
      <c r="S312" s="254">
        <v>0</v>
      </c>
      <c r="T312" s="255">
        <f>S312*H312</f>
        <v>0</v>
      </c>
      <c r="U312" s="39"/>
      <c r="V312" s="39"/>
      <c r="W312" s="39"/>
      <c r="X312" s="39"/>
      <c r="Y312" s="39"/>
      <c r="Z312" s="39"/>
      <c r="AA312" s="39"/>
      <c r="AB312" s="39"/>
      <c r="AC312" s="39"/>
      <c r="AD312" s="39"/>
      <c r="AE312" s="39"/>
      <c r="AR312" s="256" t="s">
        <v>259</v>
      </c>
      <c r="AT312" s="256" t="s">
        <v>255</v>
      </c>
      <c r="AU312" s="256" t="s">
        <v>14</v>
      </c>
      <c r="AY312" s="18" t="s">
        <v>253</v>
      </c>
      <c r="BE312" s="257">
        <f>IF(N312="základní",J312,0)</f>
        <v>0</v>
      </c>
      <c r="BF312" s="257">
        <f>IF(N312="snížená",J312,0)</f>
        <v>0</v>
      </c>
      <c r="BG312" s="257">
        <f>IF(N312="zákl. přenesená",J312,0)</f>
        <v>0</v>
      </c>
      <c r="BH312" s="257">
        <f>IF(N312="sníž. přenesená",J312,0)</f>
        <v>0</v>
      </c>
      <c r="BI312" s="257">
        <f>IF(N312="nulová",J312,0)</f>
        <v>0</v>
      </c>
      <c r="BJ312" s="18" t="s">
        <v>90</v>
      </c>
      <c r="BK312" s="257">
        <f>ROUND(I312*H312,2)</f>
        <v>0</v>
      </c>
      <c r="BL312" s="18" t="s">
        <v>259</v>
      </c>
      <c r="BM312" s="256" t="s">
        <v>511</v>
      </c>
    </row>
    <row r="313" s="2" customFormat="1">
      <c r="A313" s="39"/>
      <c r="B313" s="40"/>
      <c r="C313" s="41"/>
      <c r="D313" s="258" t="s">
        <v>261</v>
      </c>
      <c r="E313" s="41"/>
      <c r="F313" s="259" t="s">
        <v>507</v>
      </c>
      <c r="G313" s="41"/>
      <c r="H313" s="41"/>
      <c r="I313" s="156"/>
      <c r="J313" s="41"/>
      <c r="K313" s="41"/>
      <c r="L313" s="45"/>
      <c r="M313" s="260"/>
      <c r="N313" s="261"/>
      <c r="O313" s="92"/>
      <c r="P313" s="92"/>
      <c r="Q313" s="92"/>
      <c r="R313" s="92"/>
      <c r="S313" s="92"/>
      <c r="T313" s="93"/>
      <c r="U313" s="39"/>
      <c r="V313" s="39"/>
      <c r="W313" s="39"/>
      <c r="X313" s="39"/>
      <c r="Y313" s="39"/>
      <c r="Z313" s="39"/>
      <c r="AA313" s="39"/>
      <c r="AB313" s="39"/>
      <c r="AC313" s="39"/>
      <c r="AD313" s="39"/>
      <c r="AE313" s="39"/>
      <c r="AT313" s="18" t="s">
        <v>261</v>
      </c>
      <c r="AU313" s="18" t="s">
        <v>14</v>
      </c>
    </row>
    <row r="314" s="13" customFormat="1">
      <c r="A314" s="13"/>
      <c r="B314" s="262"/>
      <c r="C314" s="263"/>
      <c r="D314" s="258" t="s">
        <v>266</v>
      </c>
      <c r="E314" s="264" t="s">
        <v>1</v>
      </c>
      <c r="F314" s="265" t="s">
        <v>218</v>
      </c>
      <c r="G314" s="263"/>
      <c r="H314" s="266">
        <v>348</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266</v>
      </c>
      <c r="AU314" s="272" t="s">
        <v>14</v>
      </c>
      <c r="AV314" s="13" t="s">
        <v>14</v>
      </c>
      <c r="AW314" s="13" t="s">
        <v>36</v>
      </c>
      <c r="AX314" s="13" t="s">
        <v>82</v>
      </c>
      <c r="AY314" s="272" t="s">
        <v>253</v>
      </c>
    </row>
    <row r="315" s="14" customFormat="1">
      <c r="A315" s="14"/>
      <c r="B315" s="273"/>
      <c r="C315" s="274"/>
      <c r="D315" s="258" t="s">
        <v>266</v>
      </c>
      <c r="E315" s="275" t="s">
        <v>1</v>
      </c>
      <c r="F315" s="276" t="s">
        <v>269</v>
      </c>
      <c r="G315" s="274"/>
      <c r="H315" s="277">
        <v>348</v>
      </c>
      <c r="I315" s="278"/>
      <c r="J315" s="274"/>
      <c r="K315" s="274"/>
      <c r="L315" s="279"/>
      <c r="M315" s="280"/>
      <c r="N315" s="281"/>
      <c r="O315" s="281"/>
      <c r="P315" s="281"/>
      <c r="Q315" s="281"/>
      <c r="R315" s="281"/>
      <c r="S315" s="281"/>
      <c r="T315" s="282"/>
      <c r="U315" s="14"/>
      <c r="V315" s="14"/>
      <c r="W315" s="14"/>
      <c r="X315" s="14"/>
      <c r="Y315" s="14"/>
      <c r="Z315" s="14"/>
      <c r="AA315" s="14"/>
      <c r="AB315" s="14"/>
      <c r="AC315" s="14"/>
      <c r="AD315" s="14"/>
      <c r="AE315" s="14"/>
      <c r="AT315" s="283" t="s">
        <v>266</v>
      </c>
      <c r="AU315" s="283" t="s">
        <v>14</v>
      </c>
      <c r="AV315" s="14" t="s">
        <v>259</v>
      </c>
      <c r="AW315" s="14" t="s">
        <v>36</v>
      </c>
      <c r="AX315" s="14" t="s">
        <v>90</v>
      </c>
      <c r="AY315" s="283" t="s">
        <v>253</v>
      </c>
    </row>
    <row r="316" s="2" customFormat="1" ht="36" customHeight="1">
      <c r="A316" s="39"/>
      <c r="B316" s="40"/>
      <c r="C316" s="245" t="s">
        <v>512</v>
      </c>
      <c r="D316" s="245" t="s">
        <v>255</v>
      </c>
      <c r="E316" s="246" t="s">
        <v>513</v>
      </c>
      <c r="F316" s="247" t="s">
        <v>514</v>
      </c>
      <c r="G316" s="248" t="s">
        <v>140</v>
      </c>
      <c r="H316" s="249">
        <v>412</v>
      </c>
      <c r="I316" s="250"/>
      <c r="J316" s="251">
        <f>ROUND(I316*H316,2)</f>
        <v>0</v>
      </c>
      <c r="K316" s="247" t="s">
        <v>258</v>
      </c>
      <c r="L316" s="45"/>
      <c r="M316" s="252" t="s">
        <v>1</v>
      </c>
      <c r="N316" s="253" t="s">
        <v>47</v>
      </c>
      <c r="O316" s="92"/>
      <c r="P316" s="254">
        <f>O316*H316</f>
        <v>0</v>
      </c>
      <c r="Q316" s="254">
        <v>0</v>
      </c>
      <c r="R316" s="254">
        <f>Q316*H316</f>
        <v>0</v>
      </c>
      <c r="S316" s="254">
        <v>0</v>
      </c>
      <c r="T316" s="255">
        <f>S316*H316</f>
        <v>0</v>
      </c>
      <c r="U316" s="39"/>
      <c r="V316" s="39"/>
      <c r="W316" s="39"/>
      <c r="X316" s="39"/>
      <c r="Y316" s="39"/>
      <c r="Z316" s="39"/>
      <c r="AA316" s="39"/>
      <c r="AB316" s="39"/>
      <c r="AC316" s="39"/>
      <c r="AD316" s="39"/>
      <c r="AE316" s="39"/>
      <c r="AR316" s="256" t="s">
        <v>259</v>
      </c>
      <c r="AT316" s="256" t="s">
        <v>255</v>
      </c>
      <c r="AU316" s="256" t="s">
        <v>14</v>
      </c>
      <c r="AY316" s="18" t="s">
        <v>253</v>
      </c>
      <c r="BE316" s="257">
        <f>IF(N316="základní",J316,0)</f>
        <v>0</v>
      </c>
      <c r="BF316" s="257">
        <f>IF(N316="snížená",J316,0)</f>
        <v>0</v>
      </c>
      <c r="BG316" s="257">
        <f>IF(N316="zákl. přenesená",J316,0)</f>
        <v>0</v>
      </c>
      <c r="BH316" s="257">
        <f>IF(N316="sníž. přenesená",J316,0)</f>
        <v>0</v>
      </c>
      <c r="BI316" s="257">
        <f>IF(N316="nulová",J316,0)</f>
        <v>0</v>
      </c>
      <c r="BJ316" s="18" t="s">
        <v>90</v>
      </c>
      <c r="BK316" s="257">
        <f>ROUND(I316*H316,2)</f>
        <v>0</v>
      </c>
      <c r="BL316" s="18" t="s">
        <v>259</v>
      </c>
      <c r="BM316" s="256" t="s">
        <v>515</v>
      </c>
    </row>
    <row r="317" s="2" customFormat="1">
      <c r="A317" s="39"/>
      <c r="B317" s="40"/>
      <c r="C317" s="41"/>
      <c r="D317" s="258" t="s">
        <v>261</v>
      </c>
      <c r="E317" s="41"/>
      <c r="F317" s="259" t="s">
        <v>516</v>
      </c>
      <c r="G317" s="41"/>
      <c r="H317" s="41"/>
      <c r="I317" s="156"/>
      <c r="J317" s="41"/>
      <c r="K317" s="41"/>
      <c r="L317" s="45"/>
      <c r="M317" s="260"/>
      <c r="N317" s="261"/>
      <c r="O317" s="92"/>
      <c r="P317" s="92"/>
      <c r="Q317" s="92"/>
      <c r="R317" s="92"/>
      <c r="S317" s="92"/>
      <c r="T317" s="93"/>
      <c r="U317" s="39"/>
      <c r="V317" s="39"/>
      <c r="W317" s="39"/>
      <c r="X317" s="39"/>
      <c r="Y317" s="39"/>
      <c r="Z317" s="39"/>
      <c r="AA317" s="39"/>
      <c r="AB317" s="39"/>
      <c r="AC317" s="39"/>
      <c r="AD317" s="39"/>
      <c r="AE317" s="39"/>
      <c r="AT317" s="18" t="s">
        <v>261</v>
      </c>
      <c r="AU317" s="18" t="s">
        <v>14</v>
      </c>
    </row>
    <row r="318" s="13" customFormat="1">
      <c r="A318" s="13"/>
      <c r="B318" s="262"/>
      <c r="C318" s="263"/>
      <c r="D318" s="258" t="s">
        <v>266</v>
      </c>
      <c r="E318" s="264" t="s">
        <v>1</v>
      </c>
      <c r="F318" s="265" t="s">
        <v>199</v>
      </c>
      <c r="G318" s="263"/>
      <c r="H318" s="266">
        <v>412</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266</v>
      </c>
      <c r="AU318" s="272" t="s">
        <v>14</v>
      </c>
      <c r="AV318" s="13" t="s">
        <v>14</v>
      </c>
      <c r="AW318" s="13" t="s">
        <v>36</v>
      </c>
      <c r="AX318" s="13" t="s">
        <v>82</v>
      </c>
      <c r="AY318" s="272" t="s">
        <v>253</v>
      </c>
    </row>
    <row r="319" s="14" customFormat="1">
      <c r="A319" s="14"/>
      <c r="B319" s="273"/>
      <c r="C319" s="274"/>
      <c r="D319" s="258" t="s">
        <v>266</v>
      </c>
      <c r="E319" s="275" t="s">
        <v>1</v>
      </c>
      <c r="F319" s="276" t="s">
        <v>269</v>
      </c>
      <c r="G319" s="274"/>
      <c r="H319" s="277">
        <v>412</v>
      </c>
      <c r="I319" s="278"/>
      <c r="J319" s="274"/>
      <c r="K319" s="274"/>
      <c r="L319" s="279"/>
      <c r="M319" s="280"/>
      <c r="N319" s="281"/>
      <c r="O319" s="281"/>
      <c r="P319" s="281"/>
      <c r="Q319" s="281"/>
      <c r="R319" s="281"/>
      <c r="S319" s="281"/>
      <c r="T319" s="282"/>
      <c r="U319" s="14"/>
      <c r="V319" s="14"/>
      <c r="W319" s="14"/>
      <c r="X319" s="14"/>
      <c r="Y319" s="14"/>
      <c r="Z319" s="14"/>
      <c r="AA319" s="14"/>
      <c r="AB319" s="14"/>
      <c r="AC319" s="14"/>
      <c r="AD319" s="14"/>
      <c r="AE319" s="14"/>
      <c r="AT319" s="283" t="s">
        <v>266</v>
      </c>
      <c r="AU319" s="283" t="s">
        <v>14</v>
      </c>
      <c r="AV319" s="14" t="s">
        <v>259</v>
      </c>
      <c r="AW319" s="14" t="s">
        <v>36</v>
      </c>
      <c r="AX319" s="14" t="s">
        <v>90</v>
      </c>
      <c r="AY319" s="283" t="s">
        <v>253</v>
      </c>
    </row>
    <row r="320" s="2" customFormat="1" ht="36" customHeight="1">
      <c r="A320" s="39"/>
      <c r="B320" s="40"/>
      <c r="C320" s="245" t="s">
        <v>517</v>
      </c>
      <c r="D320" s="245" t="s">
        <v>255</v>
      </c>
      <c r="E320" s="246" t="s">
        <v>518</v>
      </c>
      <c r="F320" s="247" t="s">
        <v>519</v>
      </c>
      <c r="G320" s="248" t="s">
        <v>140</v>
      </c>
      <c r="H320" s="249">
        <v>4913</v>
      </c>
      <c r="I320" s="250"/>
      <c r="J320" s="251">
        <f>ROUND(I320*H320,2)</f>
        <v>0</v>
      </c>
      <c r="K320" s="247" t="s">
        <v>258</v>
      </c>
      <c r="L320" s="45"/>
      <c r="M320" s="252" t="s">
        <v>1</v>
      </c>
      <c r="N320" s="253" t="s">
        <v>47</v>
      </c>
      <c r="O320" s="92"/>
      <c r="P320" s="254">
        <f>O320*H320</f>
        <v>0</v>
      </c>
      <c r="Q320" s="254">
        <v>0</v>
      </c>
      <c r="R320" s="254">
        <f>Q320*H320</f>
        <v>0</v>
      </c>
      <c r="S320" s="254">
        <v>0</v>
      </c>
      <c r="T320" s="255">
        <f>S320*H320</f>
        <v>0</v>
      </c>
      <c r="U320" s="39"/>
      <c r="V320" s="39"/>
      <c r="W320" s="39"/>
      <c r="X320" s="39"/>
      <c r="Y320" s="39"/>
      <c r="Z320" s="39"/>
      <c r="AA320" s="39"/>
      <c r="AB320" s="39"/>
      <c r="AC320" s="39"/>
      <c r="AD320" s="39"/>
      <c r="AE320" s="39"/>
      <c r="AR320" s="256" t="s">
        <v>259</v>
      </c>
      <c r="AT320" s="256" t="s">
        <v>255</v>
      </c>
      <c r="AU320" s="256" t="s">
        <v>14</v>
      </c>
      <c r="AY320" s="18" t="s">
        <v>253</v>
      </c>
      <c r="BE320" s="257">
        <f>IF(N320="základní",J320,0)</f>
        <v>0</v>
      </c>
      <c r="BF320" s="257">
        <f>IF(N320="snížená",J320,0)</f>
        <v>0</v>
      </c>
      <c r="BG320" s="257">
        <f>IF(N320="zákl. přenesená",J320,0)</f>
        <v>0</v>
      </c>
      <c r="BH320" s="257">
        <f>IF(N320="sníž. přenesená",J320,0)</f>
        <v>0</v>
      </c>
      <c r="BI320" s="257">
        <f>IF(N320="nulová",J320,0)</f>
        <v>0</v>
      </c>
      <c r="BJ320" s="18" t="s">
        <v>90</v>
      </c>
      <c r="BK320" s="257">
        <f>ROUND(I320*H320,2)</f>
        <v>0</v>
      </c>
      <c r="BL320" s="18" t="s">
        <v>259</v>
      </c>
      <c r="BM320" s="256" t="s">
        <v>520</v>
      </c>
    </row>
    <row r="321" s="2" customFormat="1">
      <c r="A321" s="39"/>
      <c r="B321" s="40"/>
      <c r="C321" s="41"/>
      <c r="D321" s="258" t="s">
        <v>261</v>
      </c>
      <c r="E321" s="41"/>
      <c r="F321" s="259" t="s">
        <v>516</v>
      </c>
      <c r="G321" s="41"/>
      <c r="H321" s="41"/>
      <c r="I321" s="156"/>
      <c r="J321" s="41"/>
      <c r="K321" s="41"/>
      <c r="L321" s="45"/>
      <c r="M321" s="260"/>
      <c r="N321" s="261"/>
      <c r="O321" s="92"/>
      <c r="P321" s="92"/>
      <c r="Q321" s="92"/>
      <c r="R321" s="92"/>
      <c r="S321" s="92"/>
      <c r="T321" s="93"/>
      <c r="U321" s="39"/>
      <c r="V321" s="39"/>
      <c r="W321" s="39"/>
      <c r="X321" s="39"/>
      <c r="Y321" s="39"/>
      <c r="Z321" s="39"/>
      <c r="AA321" s="39"/>
      <c r="AB321" s="39"/>
      <c r="AC321" s="39"/>
      <c r="AD321" s="39"/>
      <c r="AE321" s="39"/>
      <c r="AT321" s="18" t="s">
        <v>261</v>
      </c>
      <c r="AU321" s="18" t="s">
        <v>14</v>
      </c>
    </row>
    <row r="322" s="13" customFormat="1">
      <c r="A322" s="13"/>
      <c r="B322" s="262"/>
      <c r="C322" s="263"/>
      <c r="D322" s="258" t="s">
        <v>266</v>
      </c>
      <c r="E322" s="264" t="s">
        <v>1</v>
      </c>
      <c r="F322" s="265" t="s">
        <v>165</v>
      </c>
      <c r="G322" s="263"/>
      <c r="H322" s="266">
        <v>4644</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266</v>
      </c>
      <c r="AU322" s="272" t="s">
        <v>14</v>
      </c>
      <c r="AV322" s="13" t="s">
        <v>14</v>
      </c>
      <c r="AW322" s="13" t="s">
        <v>36</v>
      </c>
      <c r="AX322" s="13" t="s">
        <v>82</v>
      </c>
      <c r="AY322" s="272" t="s">
        <v>253</v>
      </c>
    </row>
    <row r="323" s="13" customFormat="1">
      <c r="A323" s="13"/>
      <c r="B323" s="262"/>
      <c r="C323" s="263"/>
      <c r="D323" s="258" t="s">
        <v>266</v>
      </c>
      <c r="E323" s="264" t="s">
        <v>1</v>
      </c>
      <c r="F323" s="265" t="s">
        <v>521</v>
      </c>
      <c r="G323" s="263"/>
      <c r="H323" s="266">
        <v>269</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266</v>
      </c>
      <c r="AU323" s="272" t="s">
        <v>14</v>
      </c>
      <c r="AV323" s="13" t="s">
        <v>14</v>
      </c>
      <c r="AW323" s="13" t="s">
        <v>36</v>
      </c>
      <c r="AX323" s="13" t="s">
        <v>82</v>
      </c>
      <c r="AY323" s="272" t="s">
        <v>253</v>
      </c>
    </row>
    <row r="324" s="14" customFormat="1">
      <c r="A324" s="14"/>
      <c r="B324" s="273"/>
      <c r="C324" s="274"/>
      <c r="D324" s="258" t="s">
        <v>266</v>
      </c>
      <c r="E324" s="275" t="s">
        <v>1</v>
      </c>
      <c r="F324" s="276" t="s">
        <v>269</v>
      </c>
      <c r="G324" s="274"/>
      <c r="H324" s="277">
        <v>4913</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266</v>
      </c>
      <c r="AU324" s="283" t="s">
        <v>14</v>
      </c>
      <c r="AV324" s="14" t="s">
        <v>259</v>
      </c>
      <c r="AW324" s="14" t="s">
        <v>36</v>
      </c>
      <c r="AX324" s="14" t="s">
        <v>90</v>
      </c>
      <c r="AY324" s="283" t="s">
        <v>253</v>
      </c>
    </row>
    <row r="325" s="2" customFormat="1" ht="36" customHeight="1">
      <c r="A325" s="39"/>
      <c r="B325" s="40"/>
      <c r="C325" s="245" t="s">
        <v>522</v>
      </c>
      <c r="D325" s="245" t="s">
        <v>255</v>
      </c>
      <c r="E325" s="246" t="s">
        <v>523</v>
      </c>
      <c r="F325" s="247" t="s">
        <v>524</v>
      </c>
      <c r="G325" s="248" t="s">
        <v>140</v>
      </c>
      <c r="H325" s="249">
        <v>348</v>
      </c>
      <c r="I325" s="250"/>
      <c r="J325" s="251">
        <f>ROUND(I325*H325,2)</f>
        <v>0</v>
      </c>
      <c r="K325" s="247" t="s">
        <v>258</v>
      </c>
      <c r="L325" s="45"/>
      <c r="M325" s="252" t="s">
        <v>1</v>
      </c>
      <c r="N325" s="253" t="s">
        <v>47</v>
      </c>
      <c r="O325" s="92"/>
      <c r="P325" s="254">
        <f>O325*H325</f>
        <v>0</v>
      </c>
      <c r="Q325" s="254">
        <v>0</v>
      </c>
      <c r="R325" s="254">
        <f>Q325*H325</f>
        <v>0</v>
      </c>
      <c r="S325" s="254">
        <v>0</v>
      </c>
      <c r="T325" s="255">
        <f>S325*H325</f>
        <v>0</v>
      </c>
      <c r="U325" s="39"/>
      <c r="V325" s="39"/>
      <c r="W325" s="39"/>
      <c r="X325" s="39"/>
      <c r="Y325" s="39"/>
      <c r="Z325" s="39"/>
      <c r="AA325" s="39"/>
      <c r="AB325" s="39"/>
      <c r="AC325" s="39"/>
      <c r="AD325" s="39"/>
      <c r="AE325" s="39"/>
      <c r="AR325" s="256" t="s">
        <v>259</v>
      </c>
      <c r="AT325" s="256" t="s">
        <v>255</v>
      </c>
      <c r="AU325" s="256" t="s">
        <v>14</v>
      </c>
      <c r="AY325" s="18" t="s">
        <v>253</v>
      </c>
      <c r="BE325" s="257">
        <f>IF(N325="základní",J325,0)</f>
        <v>0</v>
      </c>
      <c r="BF325" s="257">
        <f>IF(N325="snížená",J325,0)</f>
        <v>0</v>
      </c>
      <c r="BG325" s="257">
        <f>IF(N325="zákl. přenesená",J325,0)</f>
        <v>0</v>
      </c>
      <c r="BH325" s="257">
        <f>IF(N325="sníž. přenesená",J325,0)</f>
        <v>0</v>
      </c>
      <c r="BI325" s="257">
        <f>IF(N325="nulová",J325,0)</f>
        <v>0</v>
      </c>
      <c r="BJ325" s="18" t="s">
        <v>90</v>
      </c>
      <c r="BK325" s="257">
        <f>ROUND(I325*H325,2)</f>
        <v>0</v>
      </c>
      <c r="BL325" s="18" t="s">
        <v>259</v>
      </c>
      <c r="BM325" s="256" t="s">
        <v>525</v>
      </c>
    </row>
    <row r="326" s="2" customFormat="1">
      <c r="A326" s="39"/>
      <c r="B326" s="40"/>
      <c r="C326" s="41"/>
      <c r="D326" s="258" t="s">
        <v>261</v>
      </c>
      <c r="E326" s="41"/>
      <c r="F326" s="259" t="s">
        <v>516</v>
      </c>
      <c r="G326" s="41"/>
      <c r="H326" s="41"/>
      <c r="I326" s="156"/>
      <c r="J326" s="41"/>
      <c r="K326" s="41"/>
      <c r="L326" s="45"/>
      <c r="M326" s="260"/>
      <c r="N326" s="261"/>
      <c r="O326" s="92"/>
      <c r="P326" s="92"/>
      <c r="Q326" s="92"/>
      <c r="R326" s="92"/>
      <c r="S326" s="92"/>
      <c r="T326" s="93"/>
      <c r="U326" s="39"/>
      <c r="V326" s="39"/>
      <c r="W326" s="39"/>
      <c r="X326" s="39"/>
      <c r="Y326" s="39"/>
      <c r="Z326" s="39"/>
      <c r="AA326" s="39"/>
      <c r="AB326" s="39"/>
      <c r="AC326" s="39"/>
      <c r="AD326" s="39"/>
      <c r="AE326" s="39"/>
      <c r="AT326" s="18" t="s">
        <v>261</v>
      </c>
      <c r="AU326" s="18" t="s">
        <v>14</v>
      </c>
    </row>
    <row r="327" s="13" customFormat="1">
      <c r="A327" s="13"/>
      <c r="B327" s="262"/>
      <c r="C327" s="263"/>
      <c r="D327" s="258" t="s">
        <v>266</v>
      </c>
      <c r="E327" s="264" t="s">
        <v>1</v>
      </c>
      <c r="F327" s="265" t="s">
        <v>218</v>
      </c>
      <c r="G327" s="263"/>
      <c r="H327" s="266">
        <v>348</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266</v>
      </c>
      <c r="AU327" s="272" t="s">
        <v>14</v>
      </c>
      <c r="AV327" s="13" t="s">
        <v>14</v>
      </c>
      <c r="AW327" s="13" t="s">
        <v>36</v>
      </c>
      <c r="AX327" s="13" t="s">
        <v>82</v>
      </c>
      <c r="AY327" s="272" t="s">
        <v>253</v>
      </c>
    </row>
    <row r="328" s="14" customFormat="1">
      <c r="A328" s="14"/>
      <c r="B328" s="273"/>
      <c r="C328" s="274"/>
      <c r="D328" s="258" t="s">
        <v>266</v>
      </c>
      <c r="E328" s="275" t="s">
        <v>1</v>
      </c>
      <c r="F328" s="276" t="s">
        <v>269</v>
      </c>
      <c r="G328" s="274"/>
      <c r="H328" s="277">
        <v>348</v>
      </c>
      <c r="I328" s="278"/>
      <c r="J328" s="274"/>
      <c r="K328" s="274"/>
      <c r="L328" s="279"/>
      <c r="M328" s="280"/>
      <c r="N328" s="281"/>
      <c r="O328" s="281"/>
      <c r="P328" s="281"/>
      <c r="Q328" s="281"/>
      <c r="R328" s="281"/>
      <c r="S328" s="281"/>
      <c r="T328" s="282"/>
      <c r="U328" s="14"/>
      <c r="V328" s="14"/>
      <c r="W328" s="14"/>
      <c r="X328" s="14"/>
      <c r="Y328" s="14"/>
      <c r="Z328" s="14"/>
      <c r="AA328" s="14"/>
      <c r="AB328" s="14"/>
      <c r="AC328" s="14"/>
      <c r="AD328" s="14"/>
      <c r="AE328" s="14"/>
      <c r="AT328" s="283" t="s">
        <v>266</v>
      </c>
      <c r="AU328" s="283" t="s">
        <v>14</v>
      </c>
      <c r="AV328" s="14" t="s">
        <v>259</v>
      </c>
      <c r="AW328" s="14" t="s">
        <v>36</v>
      </c>
      <c r="AX328" s="14" t="s">
        <v>90</v>
      </c>
      <c r="AY328" s="283" t="s">
        <v>253</v>
      </c>
    </row>
    <row r="329" s="2" customFormat="1" ht="36" customHeight="1">
      <c r="A329" s="39"/>
      <c r="B329" s="40"/>
      <c r="C329" s="245" t="s">
        <v>526</v>
      </c>
      <c r="D329" s="245" t="s">
        <v>255</v>
      </c>
      <c r="E329" s="246" t="s">
        <v>527</v>
      </c>
      <c r="F329" s="247" t="s">
        <v>528</v>
      </c>
      <c r="G329" s="248" t="s">
        <v>140</v>
      </c>
      <c r="H329" s="249">
        <v>6595</v>
      </c>
      <c r="I329" s="250"/>
      <c r="J329" s="251">
        <f>ROUND(I329*H329,2)</f>
        <v>0</v>
      </c>
      <c r="K329" s="247" t="s">
        <v>258</v>
      </c>
      <c r="L329" s="45"/>
      <c r="M329" s="252" t="s">
        <v>1</v>
      </c>
      <c r="N329" s="253" t="s">
        <v>47</v>
      </c>
      <c r="O329" s="92"/>
      <c r="P329" s="254">
        <f>O329*H329</f>
        <v>0</v>
      </c>
      <c r="Q329" s="254">
        <v>0</v>
      </c>
      <c r="R329" s="254">
        <f>Q329*H329</f>
        <v>0</v>
      </c>
      <c r="S329" s="254">
        <v>0</v>
      </c>
      <c r="T329" s="255">
        <f>S329*H329</f>
        <v>0</v>
      </c>
      <c r="U329" s="39"/>
      <c r="V329" s="39"/>
      <c r="W329" s="39"/>
      <c r="X329" s="39"/>
      <c r="Y329" s="39"/>
      <c r="Z329" s="39"/>
      <c r="AA329" s="39"/>
      <c r="AB329" s="39"/>
      <c r="AC329" s="39"/>
      <c r="AD329" s="39"/>
      <c r="AE329" s="39"/>
      <c r="AR329" s="256" t="s">
        <v>259</v>
      </c>
      <c r="AT329" s="256" t="s">
        <v>255</v>
      </c>
      <c r="AU329" s="256" t="s">
        <v>14</v>
      </c>
      <c r="AY329" s="18" t="s">
        <v>253</v>
      </c>
      <c r="BE329" s="257">
        <f>IF(N329="základní",J329,0)</f>
        <v>0</v>
      </c>
      <c r="BF329" s="257">
        <f>IF(N329="snížená",J329,0)</f>
        <v>0</v>
      </c>
      <c r="BG329" s="257">
        <f>IF(N329="zákl. přenesená",J329,0)</f>
        <v>0</v>
      </c>
      <c r="BH329" s="257">
        <f>IF(N329="sníž. přenesená",J329,0)</f>
        <v>0</v>
      </c>
      <c r="BI329" s="257">
        <f>IF(N329="nulová",J329,0)</f>
        <v>0</v>
      </c>
      <c r="BJ329" s="18" t="s">
        <v>90</v>
      </c>
      <c r="BK329" s="257">
        <f>ROUND(I329*H329,2)</f>
        <v>0</v>
      </c>
      <c r="BL329" s="18" t="s">
        <v>259</v>
      </c>
      <c r="BM329" s="256" t="s">
        <v>529</v>
      </c>
    </row>
    <row r="330" s="2" customFormat="1">
      <c r="A330" s="39"/>
      <c r="B330" s="40"/>
      <c r="C330" s="41"/>
      <c r="D330" s="258" t="s">
        <v>261</v>
      </c>
      <c r="E330" s="41"/>
      <c r="F330" s="259" t="s">
        <v>516</v>
      </c>
      <c r="G330" s="41"/>
      <c r="H330" s="41"/>
      <c r="I330" s="156"/>
      <c r="J330" s="41"/>
      <c r="K330" s="41"/>
      <c r="L330" s="45"/>
      <c r="M330" s="260"/>
      <c r="N330" s="261"/>
      <c r="O330" s="92"/>
      <c r="P330" s="92"/>
      <c r="Q330" s="92"/>
      <c r="R330" s="92"/>
      <c r="S330" s="92"/>
      <c r="T330" s="93"/>
      <c r="U330" s="39"/>
      <c r="V330" s="39"/>
      <c r="W330" s="39"/>
      <c r="X330" s="39"/>
      <c r="Y330" s="39"/>
      <c r="Z330" s="39"/>
      <c r="AA330" s="39"/>
      <c r="AB330" s="39"/>
      <c r="AC330" s="39"/>
      <c r="AD330" s="39"/>
      <c r="AE330" s="39"/>
      <c r="AT330" s="18" t="s">
        <v>261</v>
      </c>
      <c r="AU330" s="18" t="s">
        <v>14</v>
      </c>
    </row>
    <row r="331" s="13" customFormat="1">
      <c r="A331" s="13"/>
      <c r="B331" s="262"/>
      <c r="C331" s="263"/>
      <c r="D331" s="258" t="s">
        <v>266</v>
      </c>
      <c r="E331" s="264" t="s">
        <v>1</v>
      </c>
      <c r="F331" s="265" t="s">
        <v>138</v>
      </c>
      <c r="G331" s="263"/>
      <c r="H331" s="266">
        <v>6431</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266</v>
      </c>
      <c r="AU331" s="272" t="s">
        <v>14</v>
      </c>
      <c r="AV331" s="13" t="s">
        <v>14</v>
      </c>
      <c r="AW331" s="13" t="s">
        <v>36</v>
      </c>
      <c r="AX331" s="13" t="s">
        <v>82</v>
      </c>
      <c r="AY331" s="272" t="s">
        <v>253</v>
      </c>
    </row>
    <row r="332" s="13" customFormat="1">
      <c r="A332" s="13"/>
      <c r="B332" s="262"/>
      <c r="C332" s="263"/>
      <c r="D332" s="258" t="s">
        <v>266</v>
      </c>
      <c r="E332" s="264" t="s">
        <v>1</v>
      </c>
      <c r="F332" s="265" t="s">
        <v>203</v>
      </c>
      <c r="G332" s="263"/>
      <c r="H332" s="266">
        <v>80</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266</v>
      </c>
      <c r="AU332" s="272" t="s">
        <v>14</v>
      </c>
      <c r="AV332" s="13" t="s">
        <v>14</v>
      </c>
      <c r="AW332" s="13" t="s">
        <v>36</v>
      </c>
      <c r="AX332" s="13" t="s">
        <v>82</v>
      </c>
      <c r="AY332" s="272" t="s">
        <v>253</v>
      </c>
    </row>
    <row r="333" s="13" customFormat="1">
      <c r="A333" s="13"/>
      <c r="B333" s="262"/>
      <c r="C333" s="263"/>
      <c r="D333" s="258" t="s">
        <v>266</v>
      </c>
      <c r="E333" s="264" t="s">
        <v>209</v>
      </c>
      <c r="F333" s="265" t="s">
        <v>530</v>
      </c>
      <c r="G333" s="263"/>
      <c r="H333" s="266">
        <v>84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266</v>
      </c>
      <c r="AU333" s="272" t="s">
        <v>14</v>
      </c>
      <c r="AV333" s="13" t="s">
        <v>14</v>
      </c>
      <c r="AW333" s="13" t="s">
        <v>36</v>
      </c>
      <c r="AX333" s="13" t="s">
        <v>82</v>
      </c>
      <c r="AY333" s="272" t="s">
        <v>253</v>
      </c>
    </row>
    <row r="334" s="14" customFormat="1">
      <c r="A334" s="14"/>
      <c r="B334" s="273"/>
      <c r="C334" s="274"/>
      <c r="D334" s="258" t="s">
        <v>266</v>
      </c>
      <c r="E334" s="275" t="s">
        <v>1</v>
      </c>
      <c r="F334" s="276" t="s">
        <v>269</v>
      </c>
      <c r="G334" s="274"/>
      <c r="H334" s="277">
        <v>6595</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266</v>
      </c>
      <c r="AU334" s="283" t="s">
        <v>14</v>
      </c>
      <c r="AV334" s="14" t="s">
        <v>259</v>
      </c>
      <c r="AW334" s="14" t="s">
        <v>36</v>
      </c>
      <c r="AX334" s="14" t="s">
        <v>90</v>
      </c>
      <c r="AY334" s="283" t="s">
        <v>253</v>
      </c>
    </row>
    <row r="335" s="2" customFormat="1" ht="24" customHeight="1">
      <c r="A335" s="39"/>
      <c r="B335" s="40"/>
      <c r="C335" s="245" t="s">
        <v>531</v>
      </c>
      <c r="D335" s="245" t="s">
        <v>255</v>
      </c>
      <c r="E335" s="246" t="s">
        <v>532</v>
      </c>
      <c r="F335" s="247" t="s">
        <v>533</v>
      </c>
      <c r="G335" s="248" t="s">
        <v>140</v>
      </c>
      <c r="H335" s="249">
        <v>6863</v>
      </c>
      <c r="I335" s="250"/>
      <c r="J335" s="251">
        <f>ROUND(I335*H335,2)</f>
        <v>0</v>
      </c>
      <c r="K335" s="247" t="s">
        <v>258</v>
      </c>
      <c r="L335" s="45"/>
      <c r="M335" s="252" t="s">
        <v>1</v>
      </c>
      <c r="N335" s="253" t="s">
        <v>47</v>
      </c>
      <c r="O335" s="92"/>
      <c r="P335" s="254">
        <f>O335*H335</f>
        <v>0</v>
      </c>
      <c r="Q335" s="254">
        <v>0</v>
      </c>
      <c r="R335" s="254">
        <f>Q335*H335</f>
        <v>0</v>
      </c>
      <c r="S335" s="254">
        <v>0</v>
      </c>
      <c r="T335" s="255">
        <f>S335*H335</f>
        <v>0</v>
      </c>
      <c r="U335" s="39"/>
      <c r="V335" s="39"/>
      <c r="W335" s="39"/>
      <c r="X335" s="39"/>
      <c r="Y335" s="39"/>
      <c r="Z335" s="39"/>
      <c r="AA335" s="39"/>
      <c r="AB335" s="39"/>
      <c r="AC335" s="39"/>
      <c r="AD335" s="39"/>
      <c r="AE335" s="39"/>
      <c r="AR335" s="256" t="s">
        <v>259</v>
      </c>
      <c r="AT335" s="256" t="s">
        <v>255</v>
      </c>
      <c r="AU335" s="256" t="s">
        <v>14</v>
      </c>
      <c r="AY335" s="18" t="s">
        <v>253</v>
      </c>
      <c r="BE335" s="257">
        <f>IF(N335="základní",J335,0)</f>
        <v>0</v>
      </c>
      <c r="BF335" s="257">
        <f>IF(N335="snížená",J335,0)</f>
        <v>0</v>
      </c>
      <c r="BG335" s="257">
        <f>IF(N335="zákl. přenesená",J335,0)</f>
        <v>0</v>
      </c>
      <c r="BH335" s="257">
        <f>IF(N335="sníž. přenesená",J335,0)</f>
        <v>0</v>
      </c>
      <c r="BI335" s="257">
        <f>IF(N335="nulová",J335,0)</f>
        <v>0</v>
      </c>
      <c r="BJ335" s="18" t="s">
        <v>90</v>
      </c>
      <c r="BK335" s="257">
        <f>ROUND(I335*H335,2)</f>
        <v>0</v>
      </c>
      <c r="BL335" s="18" t="s">
        <v>259</v>
      </c>
      <c r="BM335" s="256" t="s">
        <v>534</v>
      </c>
    </row>
    <row r="336" s="2" customFormat="1">
      <c r="A336" s="39"/>
      <c r="B336" s="40"/>
      <c r="C336" s="41"/>
      <c r="D336" s="258" t="s">
        <v>535</v>
      </c>
      <c r="E336" s="41"/>
      <c r="F336" s="259" t="s">
        <v>536</v>
      </c>
      <c r="G336" s="41"/>
      <c r="H336" s="41"/>
      <c r="I336" s="156"/>
      <c r="J336" s="41"/>
      <c r="K336" s="41"/>
      <c r="L336" s="45"/>
      <c r="M336" s="260"/>
      <c r="N336" s="261"/>
      <c r="O336" s="92"/>
      <c r="P336" s="92"/>
      <c r="Q336" s="92"/>
      <c r="R336" s="92"/>
      <c r="S336" s="92"/>
      <c r="T336" s="93"/>
      <c r="U336" s="39"/>
      <c r="V336" s="39"/>
      <c r="W336" s="39"/>
      <c r="X336" s="39"/>
      <c r="Y336" s="39"/>
      <c r="Z336" s="39"/>
      <c r="AA336" s="39"/>
      <c r="AB336" s="39"/>
      <c r="AC336" s="39"/>
      <c r="AD336" s="39"/>
      <c r="AE336" s="39"/>
      <c r="AT336" s="18" t="s">
        <v>535</v>
      </c>
      <c r="AU336" s="18" t="s">
        <v>14</v>
      </c>
    </row>
    <row r="337" s="13" customFormat="1">
      <c r="A337" s="13"/>
      <c r="B337" s="262"/>
      <c r="C337" s="263"/>
      <c r="D337" s="258" t="s">
        <v>266</v>
      </c>
      <c r="E337" s="264" t="s">
        <v>1</v>
      </c>
      <c r="F337" s="265" t="s">
        <v>138</v>
      </c>
      <c r="G337" s="263"/>
      <c r="H337" s="266">
        <v>6431</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266</v>
      </c>
      <c r="AU337" s="272" t="s">
        <v>14</v>
      </c>
      <c r="AV337" s="13" t="s">
        <v>14</v>
      </c>
      <c r="AW337" s="13" t="s">
        <v>36</v>
      </c>
      <c r="AX337" s="13" t="s">
        <v>82</v>
      </c>
      <c r="AY337" s="272" t="s">
        <v>253</v>
      </c>
    </row>
    <row r="338" s="13" customFormat="1">
      <c r="A338" s="13"/>
      <c r="B338" s="262"/>
      <c r="C338" s="263"/>
      <c r="D338" s="258" t="s">
        <v>266</v>
      </c>
      <c r="E338" s="264" t="s">
        <v>1</v>
      </c>
      <c r="F338" s="265" t="s">
        <v>218</v>
      </c>
      <c r="G338" s="263"/>
      <c r="H338" s="266">
        <v>348</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266</v>
      </c>
      <c r="AU338" s="272" t="s">
        <v>14</v>
      </c>
      <c r="AV338" s="13" t="s">
        <v>14</v>
      </c>
      <c r="AW338" s="13" t="s">
        <v>36</v>
      </c>
      <c r="AX338" s="13" t="s">
        <v>82</v>
      </c>
      <c r="AY338" s="272" t="s">
        <v>253</v>
      </c>
    </row>
    <row r="339" s="13" customFormat="1">
      <c r="A339" s="13"/>
      <c r="B339" s="262"/>
      <c r="C339" s="263"/>
      <c r="D339" s="258" t="s">
        <v>266</v>
      </c>
      <c r="E339" s="264" t="s">
        <v>1</v>
      </c>
      <c r="F339" s="265" t="s">
        <v>209</v>
      </c>
      <c r="G339" s="263"/>
      <c r="H339" s="266">
        <v>84</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266</v>
      </c>
      <c r="AU339" s="272" t="s">
        <v>14</v>
      </c>
      <c r="AV339" s="13" t="s">
        <v>14</v>
      </c>
      <c r="AW339" s="13" t="s">
        <v>36</v>
      </c>
      <c r="AX339" s="13" t="s">
        <v>82</v>
      </c>
      <c r="AY339" s="272" t="s">
        <v>253</v>
      </c>
    </row>
    <row r="340" s="14" customFormat="1">
      <c r="A340" s="14"/>
      <c r="B340" s="273"/>
      <c r="C340" s="274"/>
      <c r="D340" s="258" t="s">
        <v>266</v>
      </c>
      <c r="E340" s="275" t="s">
        <v>1</v>
      </c>
      <c r="F340" s="276" t="s">
        <v>269</v>
      </c>
      <c r="G340" s="274"/>
      <c r="H340" s="277">
        <v>6863</v>
      </c>
      <c r="I340" s="278"/>
      <c r="J340" s="274"/>
      <c r="K340" s="274"/>
      <c r="L340" s="279"/>
      <c r="M340" s="280"/>
      <c r="N340" s="281"/>
      <c r="O340" s="281"/>
      <c r="P340" s="281"/>
      <c r="Q340" s="281"/>
      <c r="R340" s="281"/>
      <c r="S340" s="281"/>
      <c r="T340" s="282"/>
      <c r="U340" s="14"/>
      <c r="V340" s="14"/>
      <c r="W340" s="14"/>
      <c r="X340" s="14"/>
      <c r="Y340" s="14"/>
      <c r="Z340" s="14"/>
      <c r="AA340" s="14"/>
      <c r="AB340" s="14"/>
      <c r="AC340" s="14"/>
      <c r="AD340" s="14"/>
      <c r="AE340" s="14"/>
      <c r="AT340" s="283" t="s">
        <v>266</v>
      </c>
      <c r="AU340" s="283" t="s">
        <v>14</v>
      </c>
      <c r="AV340" s="14" t="s">
        <v>259</v>
      </c>
      <c r="AW340" s="14" t="s">
        <v>36</v>
      </c>
      <c r="AX340" s="14" t="s">
        <v>90</v>
      </c>
      <c r="AY340" s="283" t="s">
        <v>253</v>
      </c>
    </row>
    <row r="341" s="2" customFormat="1" ht="24" customHeight="1">
      <c r="A341" s="39"/>
      <c r="B341" s="40"/>
      <c r="C341" s="245" t="s">
        <v>537</v>
      </c>
      <c r="D341" s="245" t="s">
        <v>255</v>
      </c>
      <c r="E341" s="246" t="s">
        <v>538</v>
      </c>
      <c r="F341" s="247" t="s">
        <v>539</v>
      </c>
      <c r="G341" s="248" t="s">
        <v>140</v>
      </c>
      <c r="H341" s="249">
        <v>12946</v>
      </c>
      <c r="I341" s="250"/>
      <c r="J341" s="251">
        <f>ROUND(I341*H341,2)</f>
        <v>0</v>
      </c>
      <c r="K341" s="247" t="s">
        <v>258</v>
      </c>
      <c r="L341" s="45"/>
      <c r="M341" s="252" t="s">
        <v>1</v>
      </c>
      <c r="N341" s="253" t="s">
        <v>47</v>
      </c>
      <c r="O341" s="92"/>
      <c r="P341" s="254">
        <f>O341*H341</f>
        <v>0</v>
      </c>
      <c r="Q341" s="254">
        <v>0</v>
      </c>
      <c r="R341" s="254">
        <f>Q341*H341</f>
        <v>0</v>
      </c>
      <c r="S341" s="254">
        <v>0</v>
      </c>
      <c r="T341" s="255">
        <f>S341*H341</f>
        <v>0</v>
      </c>
      <c r="U341" s="39"/>
      <c r="V341" s="39"/>
      <c r="W341" s="39"/>
      <c r="X341" s="39"/>
      <c r="Y341" s="39"/>
      <c r="Z341" s="39"/>
      <c r="AA341" s="39"/>
      <c r="AB341" s="39"/>
      <c r="AC341" s="39"/>
      <c r="AD341" s="39"/>
      <c r="AE341" s="39"/>
      <c r="AR341" s="256" t="s">
        <v>259</v>
      </c>
      <c r="AT341" s="256" t="s">
        <v>255</v>
      </c>
      <c r="AU341" s="256" t="s">
        <v>14</v>
      </c>
      <c r="AY341" s="18" t="s">
        <v>253</v>
      </c>
      <c r="BE341" s="257">
        <f>IF(N341="základní",J341,0)</f>
        <v>0</v>
      </c>
      <c r="BF341" s="257">
        <f>IF(N341="snížená",J341,0)</f>
        <v>0</v>
      </c>
      <c r="BG341" s="257">
        <f>IF(N341="zákl. přenesená",J341,0)</f>
        <v>0</v>
      </c>
      <c r="BH341" s="257">
        <f>IF(N341="sníž. přenesená",J341,0)</f>
        <v>0</v>
      </c>
      <c r="BI341" s="257">
        <f>IF(N341="nulová",J341,0)</f>
        <v>0</v>
      </c>
      <c r="BJ341" s="18" t="s">
        <v>90</v>
      </c>
      <c r="BK341" s="257">
        <f>ROUND(I341*H341,2)</f>
        <v>0</v>
      </c>
      <c r="BL341" s="18" t="s">
        <v>259</v>
      </c>
      <c r="BM341" s="256" t="s">
        <v>540</v>
      </c>
    </row>
    <row r="342" s="2" customFormat="1">
      <c r="A342" s="39"/>
      <c r="B342" s="40"/>
      <c r="C342" s="41"/>
      <c r="D342" s="258" t="s">
        <v>535</v>
      </c>
      <c r="E342" s="41"/>
      <c r="F342" s="259" t="s">
        <v>541</v>
      </c>
      <c r="G342" s="41"/>
      <c r="H342" s="41"/>
      <c r="I342" s="156"/>
      <c r="J342" s="41"/>
      <c r="K342" s="41"/>
      <c r="L342" s="45"/>
      <c r="M342" s="260"/>
      <c r="N342" s="261"/>
      <c r="O342" s="92"/>
      <c r="P342" s="92"/>
      <c r="Q342" s="92"/>
      <c r="R342" s="92"/>
      <c r="S342" s="92"/>
      <c r="T342" s="93"/>
      <c r="U342" s="39"/>
      <c r="V342" s="39"/>
      <c r="W342" s="39"/>
      <c r="X342" s="39"/>
      <c r="Y342" s="39"/>
      <c r="Z342" s="39"/>
      <c r="AA342" s="39"/>
      <c r="AB342" s="39"/>
      <c r="AC342" s="39"/>
      <c r="AD342" s="39"/>
      <c r="AE342" s="39"/>
      <c r="AT342" s="18" t="s">
        <v>535</v>
      </c>
      <c r="AU342" s="18" t="s">
        <v>14</v>
      </c>
    </row>
    <row r="343" s="13" customFormat="1">
      <c r="A343" s="13"/>
      <c r="B343" s="262"/>
      <c r="C343" s="263"/>
      <c r="D343" s="258" t="s">
        <v>266</v>
      </c>
      <c r="E343" s="264" t="s">
        <v>1</v>
      </c>
      <c r="F343" s="265" t="s">
        <v>542</v>
      </c>
      <c r="G343" s="263"/>
      <c r="H343" s="266">
        <v>12862</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266</v>
      </c>
      <c r="AU343" s="272" t="s">
        <v>14</v>
      </c>
      <c r="AV343" s="13" t="s">
        <v>14</v>
      </c>
      <c r="AW343" s="13" t="s">
        <v>36</v>
      </c>
      <c r="AX343" s="13" t="s">
        <v>82</v>
      </c>
      <c r="AY343" s="272" t="s">
        <v>253</v>
      </c>
    </row>
    <row r="344" s="13" customFormat="1">
      <c r="A344" s="13"/>
      <c r="B344" s="262"/>
      <c r="C344" s="263"/>
      <c r="D344" s="258" t="s">
        <v>266</v>
      </c>
      <c r="E344" s="264" t="s">
        <v>1</v>
      </c>
      <c r="F344" s="265" t="s">
        <v>209</v>
      </c>
      <c r="G344" s="263"/>
      <c r="H344" s="266">
        <v>84</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266</v>
      </c>
      <c r="AU344" s="272" t="s">
        <v>14</v>
      </c>
      <c r="AV344" s="13" t="s">
        <v>14</v>
      </c>
      <c r="AW344" s="13" t="s">
        <v>36</v>
      </c>
      <c r="AX344" s="13" t="s">
        <v>82</v>
      </c>
      <c r="AY344" s="272" t="s">
        <v>253</v>
      </c>
    </row>
    <row r="345" s="14" customFormat="1">
      <c r="A345" s="14"/>
      <c r="B345" s="273"/>
      <c r="C345" s="274"/>
      <c r="D345" s="258" t="s">
        <v>266</v>
      </c>
      <c r="E345" s="275" t="s">
        <v>1</v>
      </c>
      <c r="F345" s="276" t="s">
        <v>269</v>
      </c>
      <c r="G345" s="274"/>
      <c r="H345" s="277">
        <v>12946</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266</v>
      </c>
      <c r="AU345" s="283" t="s">
        <v>14</v>
      </c>
      <c r="AV345" s="14" t="s">
        <v>259</v>
      </c>
      <c r="AW345" s="14" t="s">
        <v>36</v>
      </c>
      <c r="AX345" s="14" t="s">
        <v>90</v>
      </c>
      <c r="AY345" s="283" t="s">
        <v>253</v>
      </c>
    </row>
    <row r="346" s="2" customFormat="1" ht="24" customHeight="1">
      <c r="A346" s="39"/>
      <c r="B346" s="40"/>
      <c r="C346" s="245" t="s">
        <v>543</v>
      </c>
      <c r="D346" s="245" t="s">
        <v>255</v>
      </c>
      <c r="E346" s="246" t="s">
        <v>544</v>
      </c>
      <c r="F346" s="247" t="s">
        <v>545</v>
      </c>
      <c r="G346" s="248" t="s">
        <v>140</v>
      </c>
      <c r="H346" s="249">
        <v>696</v>
      </c>
      <c r="I346" s="250"/>
      <c r="J346" s="251">
        <f>ROUND(I346*H346,2)</f>
        <v>0</v>
      </c>
      <c r="K346" s="247" t="s">
        <v>258</v>
      </c>
      <c r="L346" s="45"/>
      <c r="M346" s="252" t="s">
        <v>1</v>
      </c>
      <c r="N346" s="253" t="s">
        <v>47</v>
      </c>
      <c r="O346" s="92"/>
      <c r="P346" s="254">
        <f>O346*H346</f>
        <v>0</v>
      </c>
      <c r="Q346" s="254">
        <v>0</v>
      </c>
      <c r="R346" s="254">
        <f>Q346*H346</f>
        <v>0</v>
      </c>
      <c r="S346" s="254">
        <v>0</v>
      </c>
      <c r="T346" s="255">
        <f>S346*H346</f>
        <v>0</v>
      </c>
      <c r="U346" s="39"/>
      <c r="V346" s="39"/>
      <c r="W346" s="39"/>
      <c r="X346" s="39"/>
      <c r="Y346" s="39"/>
      <c r="Z346" s="39"/>
      <c r="AA346" s="39"/>
      <c r="AB346" s="39"/>
      <c r="AC346" s="39"/>
      <c r="AD346" s="39"/>
      <c r="AE346" s="39"/>
      <c r="AR346" s="256" t="s">
        <v>259</v>
      </c>
      <c r="AT346" s="256" t="s">
        <v>255</v>
      </c>
      <c r="AU346" s="256" t="s">
        <v>14</v>
      </c>
      <c r="AY346" s="18" t="s">
        <v>253</v>
      </c>
      <c r="BE346" s="257">
        <f>IF(N346="základní",J346,0)</f>
        <v>0</v>
      </c>
      <c r="BF346" s="257">
        <f>IF(N346="snížená",J346,0)</f>
        <v>0</v>
      </c>
      <c r="BG346" s="257">
        <f>IF(N346="zákl. přenesená",J346,0)</f>
        <v>0</v>
      </c>
      <c r="BH346" s="257">
        <f>IF(N346="sníž. přenesená",J346,0)</f>
        <v>0</v>
      </c>
      <c r="BI346" s="257">
        <f>IF(N346="nulová",J346,0)</f>
        <v>0</v>
      </c>
      <c r="BJ346" s="18" t="s">
        <v>90</v>
      </c>
      <c r="BK346" s="257">
        <f>ROUND(I346*H346,2)</f>
        <v>0</v>
      </c>
      <c r="BL346" s="18" t="s">
        <v>259</v>
      </c>
      <c r="BM346" s="256" t="s">
        <v>546</v>
      </c>
    </row>
    <row r="347" s="13" customFormat="1">
      <c r="A347" s="13"/>
      <c r="B347" s="262"/>
      <c r="C347" s="263"/>
      <c r="D347" s="258" t="s">
        <v>266</v>
      </c>
      <c r="E347" s="264" t="s">
        <v>1</v>
      </c>
      <c r="F347" s="265" t="s">
        <v>547</v>
      </c>
      <c r="G347" s="263"/>
      <c r="H347" s="266">
        <v>696</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266</v>
      </c>
      <c r="AU347" s="272" t="s">
        <v>14</v>
      </c>
      <c r="AV347" s="13" t="s">
        <v>14</v>
      </c>
      <c r="AW347" s="13" t="s">
        <v>36</v>
      </c>
      <c r="AX347" s="13" t="s">
        <v>82</v>
      </c>
      <c r="AY347" s="272" t="s">
        <v>253</v>
      </c>
    </row>
    <row r="348" s="14" customFormat="1">
      <c r="A348" s="14"/>
      <c r="B348" s="273"/>
      <c r="C348" s="274"/>
      <c r="D348" s="258" t="s">
        <v>266</v>
      </c>
      <c r="E348" s="275" t="s">
        <v>1</v>
      </c>
      <c r="F348" s="276" t="s">
        <v>269</v>
      </c>
      <c r="G348" s="274"/>
      <c r="H348" s="277">
        <v>696</v>
      </c>
      <c r="I348" s="278"/>
      <c r="J348" s="274"/>
      <c r="K348" s="274"/>
      <c r="L348" s="279"/>
      <c r="M348" s="280"/>
      <c r="N348" s="281"/>
      <c r="O348" s="281"/>
      <c r="P348" s="281"/>
      <c r="Q348" s="281"/>
      <c r="R348" s="281"/>
      <c r="S348" s="281"/>
      <c r="T348" s="282"/>
      <c r="U348" s="14"/>
      <c r="V348" s="14"/>
      <c r="W348" s="14"/>
      <c r="X348" s="14"/>
      <c r="Y348" s="14"/>
      <c r="Z348" s="14"/>
      <c r="AA348" s="14"/>
      <c r="AB348" s="14"/>
      <c r="AC348" s="14"/>
      <c r="AD348" s="14"/>
      <c r="AE348" s="14"/>
      <c r="AT348" s="283" t="s">
        <v>266</v>
      </c>
      <c r="AU348" s="283" t="s">
        <v>14</v>
      </c>
      <c r="AV348" s="14" t="s">
        <v>259</v>
      </c>
      <c r="AW348" s="14" t="s">
        <v>36</v>
      </c>
      <c r="AX348" s="14" t="s">
        <v>90</v>
      </c>
      <c r="AY348" s="283" t="s">
        <v>253</v>
      </c>
    </row>
    <row r="349" s="2" customFormat="1" ht="24" customHeight="1">
      <c r="A349" s="39"/>
      <c r="B349" s="40"/>
      <c r="C349" s="245" t="s">
        <v>548</v>
      </c>
      <c r="D349" s="245" t="s">
        <v>255</v>
      </c>
      <c r="E349" s="246" t="s">
        <v>549</v>
      </c>
      <c r="F349" s="247" t="s">
        <v>550</v>
      </c>
      <c r="G349" s="248" t="s">
        <v>140</v>
      </c>
      <c r="H349" s="249">
        <v>6431</v>
      </c>
      <c r="I349" s="250"/>
      <c r="J349" s="251">
        <f>ROUND(I349*H349,2)</f>
        <v>0</v>
      </c>
      <c r="K349" s="247" t="s">
        <v>1</v>
      </c>
      <c r="L349" s="45"/>
      <c r="M349" s="252" t="s">
        <v>1</v>
      </c>
      <c r="N349" s="253" t="s">
        <v>47</v>
      </c>
      <c r="O349" s="92"/>
      <c r="P349" s="254">
        <f>O349*H349</f>
        <v>0</v>
      </c>
      <c r="Q349" s="254">
        <v>0</v>
      </c>
      <c r="R349" s="254">
        <f>Q349*H349</f>
        <v>0</v>
      </c>
      <c r="S349" s="254">
        <v>0</v>
      </c>
      <c r="T349" s="255">
        <f>S349*H349</f>
        <v>0</v>
      </c>
      <c r="U349" s="39"/>
      <c r="V349" s="39"/>
      <c r="W349" s="39"/>
      <c r="X349" s="39"/>
      <c r="Y349" s="39"/>
      <c r="Z349" s="39"/>
      <c r="AA349" s="39"/>
      <c r="AB349" s="39"/>
      <c r="AC349" s="39"/>
      <c r="AD349" s="39"/>
      <c r="AE349" s="39"/>
      <c r="AR349" s="256" t="s">
        <v>259</v>
      </c>
      <c r="AT349" s="256" t="s">
        <v>255</v>
      </c>
      <c r="AU349" s="256" t="s">
        <v>14</v>
      </c>
      <c r="AY349" s="18" t="s">
        <v>253</v>
      </c>
      <c r="BE349" s="257">
        <f>IF(N349="základní",J349,0)</f>
        <v>0</v>
      </c>
      <c r="BF349" s="257">
        <f>IF(N349="snížená",J349,0)</f>
        <v>0</v>
      </c>
      <c r="BG349" s="257">
        <f>IF(N349="zákl. přenesená",J349,0)</f>
        <v>0</v>
      </c>
      <c r="BH349" s="257">
        <f>IF(N349="sníž. přenesená",J349,0)</f>
        <v>0</v>
      </c>
      <c r="BI349" s="257">
        <f>IF(N349="nulová",J349,0)</f>
        <v>0</v>
      </c>
      <c r="BJ349" s="18" t="s">
        <v>90</v>
      </c>
      <c r="BK349" s="257">
        <f>ROUND(I349*H349,2)</f>
        <v>0</v>
      </c>
      <c r="BL349" s="18" t="s">
        <v>259</v>
      </c>
      <c r="BM349" s="256" t="s">
        <v>551</v>
      </c>
    </row>
    <row r="350" s="13" customFormat="1">
      <c r="A350" s="13"/>
      <c r="B350" s="262"/>
      <c r="C350" s="263"/>
      <c r="D350" s="258" t="s">
        <v>266</v>
      </c>
      <c r="E350" s="264" t="s">
        <v>1</v>
      </c>
      <c r="F350" s="265" t="s">
        <v>138</v>
      </c>
      <c r="G350" s="263"/>
      <c r="H350" s="266">
        <v>6431</v>
      </c>
      <c r="I350" s="267"/>
      <c r="J350" s="263"/>
      <c r="K350" s="263"/>
      <c r="L350" s="268"/>
      <c r="M350" s="269"/>
      <c r="N350" s="270"/>
      <c r="O350" s="270"/>
      <c r="P350" s="270"/>
      <c r="Q350" s="270"/>
      <c r="R350" s="270"/>
      <c r="S350" s="270"/>
      <c r="T350" s="271"/>
      <c r="U350" s="13"/>
      <c r="V350" s="13"/>
      <c r="W350" s="13"/>
      <c r="X350" s="13"/>
      <c r="Y350" s="13"/>
      <c r="Z350" s="13"/>
      <c r="AA350" s="13"/>
      <c r="AB350" s="13"/>
      <c r="AC350" s="13"/>
      <c r="AD350" s="13"/>
      <c r="AE350" s="13"/>
      <c r="AT350" s="272" t="s">
        <v>266</v>
      </c>
      <c r="AU350" s="272" t="s">
        <v>14</v>
      </c>
      <c r="AV350" s="13" t="s">
        <v>14</v>
      </c>
      <c r="AW350" s="13" t="s">
        <v>36</v>
      </c>
      <c r="AX350" s="13" t="s">
        <v>82</v>
      </c>
      <c r="AY350" s="272" t="s">
        <v>253</v>
      </c>
    </row>
    <row r="351" s="14" customFormat="1">
      <c r="A351" s="14"/>
      <c r="B351" s="273"/>
      <c r="C351" s="274"/>
      <c r="D351" s="258" t="s">
        <v>266</v>
      </c>
      <c r="E351" s="275" t="s">
        <v>1</v>
      </c>
      <c r="F351" s="276" t="s">
        <v>269</v>
      </c>
      <c r="G351" s="274"/>
      <c r="H351" s="277">
        <v>6431</v>
      </c>
      <c r="I351" s="278"/>
      <c r="J351" s="274"/>
      <c r="K351" s="274"/>
      <c r="L351" s="279"/>
      <c r="M351" s="280"/>
      <c r="N351" s="281"/>
      <c r="O351" s="281"/>
      <c r="P351" s="281"/>
      <c r="Q351" s="281"/>
      <c r="R351" s="281"/>
      <c r="S351" s="281"/>
      <c r="T351" s="282"/>
      <c r="U351" s="14"/>
      <c r="V351" s="14"/>
      <c r="W351" s="14"/>
      <c r="X351" s="14"/>
      <c r="Y351" s="14"/>
      <c r="Z351" s="14"/>
      <c r="AA351" s="14"/>
      <c r="AB351" s="14"/>
      <c r="AC351" s="14"/>
      <c r="AD351" s="14"/>
      <c r="AE351" s="14"/>
      <c r="AT351" s="283" t="s">
        <v>266</v>
      </c>
      <c r="AU351" s="283" t="s">
        <v>14</v>
      </c>
      <c r="AV351" s="14" t="s">
        <v>259</v>
      </c>
      <c r="AW351" s="14" t="s">
        <v>36</v>
      </c>
      <c r="AX351" s="14" t="s">
        <v>90</v>
      </c>
      <c r="AY351" s="283" t="s">
        <v>253</v>
      </c>
    </row>
    <row r="352" s="2" customFormat="1" ht="24" customHeight="1">
      <c r="A352" s="39"/>
      <c r="B352" s="40"/>
      <c r="C352" s="245" t="s">
        <v>552</v>
      </c>
      <c r="D352" s="245" t="s">
        <v>255</v>
      </c>
      <c r="E352" s="246" t="s">
        <v>553</v>
      </c>
      <c r="F352" s="247" t="s">
        <v>554</v>
      </c>
      <c r="G352" s="248" t="s">
        <v>140</v>
      </c>
      <c r="H352" s="249">
        <v>120</v>
      </c>
      <c r="I352" s="250"/>
      <c r="J352" s="251">
        <f>ROUND(I352*H352,2)</f>
        <v>0</v>
      </c>
      <c r="K352" s="247" t="s">
        <v>1</v>
      </c>
      <c r="L352" s="45"/>
      <c r="M352" s="252" t="s">
        <v>1</v>
      </c>
      <c r="N352" s="253" t="s">
        <v>47</v>
      </c>
      <c r="O352" s="92"/>
      <c r="P352" s="254">
        <f>O352*H352</f>
        <v>0</v>
      </c>
      <c r="Q352" s="254">
        <v>0</v>
      </c>
      <c r="R352" s="254">
        <f>Q352*H352</f>
        <v>0</v>
      </c>
      <c r="S352" s="254">
        <v>0</v>
      </c>
      <c r="T352" s="255">
        <f>S352*H352</f>
        <v>0</v>
      </c>
      <c r="U352" s="39"/>
      <c r="V352" s="39"/>
      <c r="W352" s="39"/>
      <c r="X352" s="39"/>
      <c r="Y352" s="39"/>
      <c r="Z352" s="39"/>
      <c r="AA352" s="39"/>
      <c r="AB352" s="39"/>
      <c r="AC352" s="39"/>
      <c r="AD352" s="39"/>
      <c r="AE352" s="39"/>
      <c r="AR352" s="256" t="s">
        <v>259</v>
      </c>
      <c r="AT352" s="256" t="s">
        <v>255</v>
      </c>
      <c r="AU352" s="256" t="s">
        <v>14</v>
      </c>
      <c r="AY352" s="18" t="s">
        <v>253</v>
      </c>
      <c r="BE352" s="257">
        <f>IF(N352="základní",J352,0)</f>
        <v>0</v>
      </c>
      <c r="BF352" s="257">
        <f>IF(N352="snížená",J352,0)</f>
        <v>0</v>
      </c>
      <c r="BG352" s="257">
        <f>IF(N352="zákl. přenesená",J352,0)</f>
        <v>0</v>
      </c>
      <c r="BH352" s="257">
        <f>IF(N352="sníž. přenesená",J352,0)</f>
        <v>0</v>
      </c>
      <c r="BI352" s="257">
        <f>IF(N352="nulová",J352,0)</f>
        <v>0</v>
      </c>
      <c r="BJ352" s="18" t="s">
        <v>90</v>
      </c>
      <c r="BK352" s="257">
        <f>ROUND(I352*H352,2)</f>
        <v>0</v>
      </c>
      <c r="BL352" s="18" t="s">
        <v>259</v>
      </c>
      <c r="BM352" s="256" t="s">
        <v>555</v>
      </c>
    </row>
    <row r="353" s="13" customFormat="1">
      <c r="A353" s="13"/>
      <c r="B353" s="262"/>
      <c r="C353" s="263"/>
      <c r="D353" s="258" t="s">
        <v>266</v>
      </c>
      <c r="E353" s="264" t="s">
        <v>1</v>
      </c>
      <c r="F353" s="265" t="s">
        <v>206</v>
      </c>
      <c r="G353" s="263"/>
      <c r="H353" s="266">
        <v>120</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266</v>
      </c>
      <c r="AU353" s="272" t="s">
        <v>14</v>
      </c>
      <c r="AV353" s="13" t="s">
        <v>14</v>
      </c>
      <c r="AW353" s="13" t="s">
        <v>36</v>
      </c>
      <c r="AX353" s="13" t="s">
        <v>82</v>
      </c>
      <c r="AY353" s="272" t="s">
        <v>253</v>
      </c>
    </row>
    <row r="354" s="14" customFormat="1">
      <c r="A354" s="14"/>
      <c r="B354" s="273"/>
      <c r="C354" s="274"/>
      <c r="D354" s="258" t="s">
        <v>266</v>
      </c>
      <c r="E354" s="275" t="s">
        <v>1</v>
      </c>
      <c r="F354" s="276" t="s">
        <v>269</v>
      </c>
      <c r="G354" s="274"/>
      <c r="H354" s="277">
        <v>120</v>
      </c>
      <c r="I354" s="278"/>
      <c r="J354" s="274"/>
      <c r="K354" s="274"/>
      <c r="L354" s="279"/>
      <c r="M354" s="280"/>
      <c r="N354" s="281"/>
      <c r="O354" s="281"/>
      <c r="P354" s="281"/>
      <c r="Q354" s="281"/>
      <c r="R354" s="281"/>
      <c r="S354" s="281"/>
      <c r="T354" s="282"/>
      <c r="U354" s="14"/>
      <c r="V354" s="14"/>
      <c r="W354" s="14"/>
      <c r="X354" s="14"/>
      <c r="Y354" s="14"/>
      <c r="Z354" s="14"/>
      <c r="AA354" s="14"/>
      <c r="AB354" s="14"/>
      <c r="AC354" s="14"/>
      <c r="AD354" s="14"/>
      <c r="AE354" s="14"/>
      <c r="AT354" s="283" t="s">
        <v>266</v>
      </c>
      <c r="AU354" s="283" t="s">
        <v>14</v>
      </c>
      <c r="AV354" s="14" t="s">
        <v>259</v>
      </c>
      <c r="AW354" s="14" t="s">
        <v>36</v>
      </c>
      <c r="AX354" s="14" t="s">
        <v>90</v>
      </c>
      <c r="AY354" s="283" t="s">
        <v>253</v>
      </c>
    </row>
    <row r="355" s="2" customFormat="1" ht="24" customHeight="1">
      <c r="A355" s="39"/>
      <c r="B355" s="40"/>
      <c r="C355" s="245" t="s">
        <v>556</v>
      </c>
      <c r="D355" s="245" t="s">
        <v>255</v>
      </c>
      <c r="E355" s="246" t="s">
        <v>557</v>
      </c>
      <c r="F355" s="247" t="s">
        <v>558</v>
      </c>
      <c r="G355" s="248" t="s">
        <v>140</v>
      </c>
      <c r="H355" s="249">
        <v>84</v>
      </c>
      <c r="I355" s="250"/>
      <c r="J355" s="251">
        <f>ROUND(I355*H355,2)</f>
        <v>0</v>
      </c>
      <c r="K355" s="247" t="s">
        <v>1</v>
      </c>
      <c r="L355" s="45"/>
      <c r="M355" s="252" t="s">
        <v>1</v>
      </c>
      <c r="N355" s="253" t="s">
        <v>47</v>
      </c>
      <c r="O355" s="92"/>
      <c r="P355" s="254">
        <f>O355*H355</f>
        <v>0</v>
      </c>
      <c r="Q355" s="254">
        <v>0</v>
      </c>
      <c r="R355" s="254">
        <f>Q355*H355</f>
        <v>0</v>
      </c>
      <c r="S355" s="254">
        <v>0</v>
      </c>
      <c r="T355" s="255">
        <f>S355*H355</f>
        <v>0</v>
      </c>
      <c r="U355" s="39"/>
      <c r="V355" s="39"/>
      <c r="W355" s="39"/>
      <c r="X355" s="39"/>
      <c r="Y355" s="39"/>
      <c r="Z355" s="39"/>
      <c r="AA355" s="39"/>
      <c r="AB355" s="39"/>
      <c r="AC355" s="39"/>
      <c r="AD355" s="39"/>
      <c r="AE355" s="39"/>
      <c r="AR355" s="256" t="s">
        <v>259</v>
      </c>
      <c r="AT355" s="256" t="s">
        <v>255</v>
      </c>
      <c r="AU355" s="256" t="s">
        <v>14</v>
      </c>
      <c r="AY355" s="18" t="s">
        <v>253</v>
      </c>
      <c r="BE355" s="257">
        <f>IF(N355="základní",J355,0)</f>
        <v>0</v>
      </c>
      <c r="BF355" s="257">
        <f>IF(N355="snížená",J355,0)</f>
        <v>0</v>
      </c>
      <c r="BG355" s="257">
        <f>IF(N355="zákl. přenesená",J355,0)</f>
        <v>0</v>
      </c>
      <c r="BH355" s="257">
        <f>IF(N355="sníž. přenesená",J355,0)</f>
        <v>0</v>
      </c>
      <c r="BI355" s="257">
        <f>IF(N355="nulová",J355,0)</f>
        <v>0</v>
      </c>
      <c r="BJ355" s="18" t="s">
        <v>90</v>
      </c>
      <c r="BK355" s="257">
        <f>ROUND(I355*H355,2)</f>
        <v>0</v>
      </c>
      <c r="BL355" s="18" t="s">
        <v>259</v>
      </c>
      <c r="BM355" s="256" t="s">
        <v>559</v>
      </c>
    </row>
    <row r="356" s="2" customFormat="1">
      <c r="A356" s="39"/>
      <c r="B356" s="40"/>
      <c r="C356" s="41"/>
      <c r="D356" s="258" t="s">
        <v>261</v>
      </c>
      <c r="E356" s="41"/>
      <c r="F356" s="259" t="s">
        <v>560</v>
      </c>
      <c r="G356" s="41"/>
      <c r="H356" s="41"/>
      <c r="I356" s="156"/>
      <c r="J356" s="41"/>
      <c r="K356" s="41"/>
      <c r="L356" s="45"/>
      <c r="M356" s="260"/>
      <c r="N356" s="261"/>
      <c r="O356" s="92"/>
      <c r="P356" s="92"/>
      <c r="Q356" s="92"/>
      <c r="R356" s="92"/>
      <c r="S356" s="92"/>
      <c r="T356" s="93"/>
      <c r="U356" s="39"/>
      <c r="V356" s="39"/>
      <c r="W356" s="39"/>
      <c r="X356" s="39"/>
      <c r="Y356" s="39"/>
      <c r="Z356" s="39"/>
      <c r="AA356" s="39"/>
      <c r="AB356" s="39"/>
      <c r="AC356" s="39"/>
      <c r="AD356" s="39"/>
      <c r="AE356" s="39"/>
      <c r="AT356" s="18" t="s">
        <v>261</v>
      </c>
      <c r="AU356" s="18" t="s">
        <v>14</v>
      </c>
    </row>
    <row r="357" s="13" customFormat="1">
      <c r="A357" s="13"/>
      <c r="B357" s="262"/>
      <c r="C357" s="263"/>
      <c r="D357" s="258" t="s">
        <v>266</v>
      </c>
      <c r="E357" s="264" t="s">
        <v>1</v>
      </c>
      <c r="F357" s="265" t="s">
        <v>209</v>
      </c>
      <c r="G357" s="263"/>
      <c r="H357" s="266">
        <v>84</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266</v>
      </c>
      <c r="AU357" s="272" t="s">
        <v>14</v>
      </c>
      <c r="AV357" s="13" t="s">
        <v>14</v>
      </c>
      <c r="AW357" s="13" t="s">
        <v>36</v>
      </c>
      <c r="AX357" s="13" t="s">
        <v>82</v>
      </c>
      <c r="AY357" s="272" t="s">
        <v>253</v>
      </c>
    </row>
    <row r="358" s="14" customFormat="1">
      <c r="A358" s="14"/>
      <c r="B358" s="273"/>
      <c r="C358" s="274"/>
      <c r="D358" s="258" t="s">
        <v>266</v>
      </c>
      <c r="E358" s="275" t="s">
        <v>1</v>
      </c>
      <c r="F358" s="276" t="s">
        <v>269</v>
      </c>
      <c r="G358" s="274"/>
      <c r="H358" s="277">
        <v>84</v>
      </c>
      <c r="I358" s="278"/>
      <c r="J358" s="274"/>
      <c r="K358" s="274"/>
      <c r="L358" s="279"/>
      <c r="M358" s="280"/>
      <c r="N358" s="281"/>
      <c r="O358" s="281"/>
      <c r="P358" s="281"/>
      <c r="Q358" s="281"/>
      <c r="R358" s="281"/>
      <c r="S358" s="281"/>
      <c r="T358" s="282"/>
      <c r="U358" s="14"/>
      <c r="V358" s="14"/>
      <c r="W358" s="14"/>
      <c r="X358" s="14"/>
      <c r="Y358" s="14"/>
      <c r="Z358" s="14"/>
      <c r="AA358" s="14"/>
      <c r="AB358" s="14"/>
      <c r="AC358" s="14"/>
      <c r="AD358" s="14"/>
      <c r="AE358" s="14"/>
      <c r="AT358" s="283" t="s">
        <v>266</v>
      </c>
      <c r="AU358" s="283" t="s">
        <v>14</v>
      </c>
      <c r="AV358" s="14" t="s">
        <v>259</v>
      </c>
      <c r="AW358" s="14" t="s">
        <v>36</v>
      </c>
      <c r="AX358" s="14" t="s">
        <v>90</v>
      </c>
      <c r="AY358" s="283" t="s">
        <v>253</v>
      </c>
    </row>
    <row r="359" s="2" customFormat="1" ht="24" customHeight="1">
      <c r="A359" s="39"/>
      <c r="B359" s="40"/>
      <c r="C359" s="245" t="s">
        <v>561</v>
      </c>
      <c r="D359" s="245" t="s">
        <v>255</v>
      </c>
      <c r="E359" s="246" t="s">
        <v>562</v>
      </c>
      <c r="F359" s="247" t="s">
        <v>563</v>
      </c>
      <c r="G359" s="248" t="s">
        <v>140</v>
      </c>
      <c r="H359" s="249">
        <v>348</v>
      </c>
      <c r="I359" s="250"/>
      <c r="J359" s="251">
        <f>ROUND(I359*H359,2)</f>
        <v>0</v>
      </c>
      <c r="K359" s="247" t="s">
        <v>1</v>
      </c>
      <c r="L359" s="45"/>
      <c r="M359" s="252" t="s">
        <v>1</v>
      </c>
      <c r="N359" s="253" t="s">
        <v>47</v>
      </c>
      <c r="O359" s="92"/>
      <c r="P359" s="254">
        <f>O359*H359</f>
        <v>0</v>
      </c>
      <c r="Q359" s="254">
        <v>0</v>
      </c>
      <c r="R359" s="254">
        <f>Q359*H359</f>
        <v>0</v>
      </c>
      <c r="S359" s="254">
        <v>0</v>
      </c>
      <c r="T359" s="255">
        <f>S359*H359</f>
        <v>0</v>
      </c>
      <c r="U359" s="39"/>
      <c r="V359" s="39"/>
      <c r="W359" s="39"/>
      <c r="X359" s="39"/>
      <c r="Y359" s="39"/>
      <c r="Z359" s="39"/>
      <c r="AA359" s="39"/>
      <c r="AB359" s="39"/>
      <c r="AC359" s="39"/>
      <c r="AD359" s="39"/>
      <c r="AE359" s="39"/>
      <c r="AR359" s="256" t="s">
        <v>259</v>
      </c>
      <c r="AT359" s="256" t="s">
        <v>255</v>
      </c>
      <c r="AU359" s="256" t="s">
        <v>14</v>
      </c>
      <c r="AY359" s="18" t="s">
        <v>253</v>
      </c>
      <c r="BE359" s="257">
        <f>IF(N359="základní",J359,0)</f>
        <v>0</v>
      </c>
      <c r="BF359" s="257">
        <f>IF(N359="snížená",J359,0)</f>
        <v>0</v>
      </c>
      <c r="BG359" s="257">
        <f>IF(N359="zákl. přenesená",J359,0)</f>
        <v>0</v>
      </c>
      <c r="BH359" s="257">
        <f>IF(N359="sníž. přenesená",J359,0)</f>
        <v>0</v>
      </c>
      <c r="BI359" s="257">
        <f>IF(N359="nulová",J359,0)</f>
        <v>0</v>
      </c>
      <c r="BJ359" s="18" t="s">
        <v>90</v>
      </c>
      <c r="BK359" s="257">
        <f>ROUND(I359*H359,2)</f>
        <v>0</v>
      </c>
      <c r="BL359" s="18" t="s">
        <v>259</v>
      </c>
      <c r="BM359" s="256" t="s">
        <v>564</v>
      </c>
    </row>
    <row r="360" s="2" customFormat="1">
      <c r="A360" s="39"/>
      <c r="B360" s="40"/>
      <c r="C360" s="41"/>
      <c r="D360" s="258" t="s">
        <v>261</v>
      </c>
      <c r="E360" s="41"/>
      <c r="F360" s="259" t="s">
        <v>565</v>
      </c>
      <c r="G360" s="41"/>
      <c r="H360" s="41"/>
      <c r="I360" s="156"/>
      <c r="J360" s="41"/>
      <c r="K360" s="41"/>
      <c r="L360" s="45"/>
      <c r="M360" s="260"/>
      <c r="N360" s="261"/>
      <c r="O360" s="92"/>
      <c r="P360" s="92"/>
      <c r="Q360" s="92"/>
      <c r="R360" s="92"/>
      <c r="S360" s="92"/>
      <c r="T360" s="93"/>
      <c r="U360" s="39"/>
      <c r="V360" s="39"/>
      <c r="W360" s="39"/>
      <c r="X360" s="39"/>
      <c r="Y360" s="39"/>
      <c r="Z360" s="39"/>
      <c r="AA360" s="39"/>
      <c r="AB360" s="39"/>
      <c r="AC360" s="39"/>
      <c r="AD360" s="39"/>
      <c r="AE360" s="39"/>
      <c r="AT360" s="18" t="s">
        <v>261</v>
      </c>
      <c r="AU360" s="18" t="s">
        <v>14</v>
      </c>
    </row>
    <row r="361" s="13" customFormat="1">
      <c r="A361" s="13"/>
      <c r="B361" s="262"/>
      <c r="C361" s="263"/>
      <c r="D361" s="258" t="s">
        <v>266</v>
      </c>
      <c r="E361" s="264" t="s">
        <v>1</v>
      </c>
      <c r="F361" s="265" t="s">
        <v>218</v>
      </c>
      <c r="G361" s="263"/>
      <c r="H361" s="266">
        <v>348</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266</v>
      </c>
      <c r="AU361" s="272" t="s">
        <v>14</v>
      </c>
      <c r="AV361" s="13" t="s">
        <v>14</v>
      </c>
      <c r="AW361" s="13" t="s">
        <v>36</v>
      </c>
      <c r="AX361" s="13" t="s">
        <v>82</v>
      </c>
      <c r="AY361" s="272" t="s">
        <v>253</v>
      </c>
    </row>
    <row r="362" s="14" customFormat="1">
      <c r="A362" s="14"/>
      <c r="B362" s="273"/>
      <c r="C362" s="274"/>
      <c r="D362" s="258" t="s">
        <v>266</v>
      </c>
      <c r="E362" s="275" t="s">
        <v>1</v>
      </c>
      <c r="F362" s="276" t="s">
        <v>269</v>
      </c>
      <c r="G362" s="274"/>
      <c r="H362" s="277">
        <v>348</v>
      </c>
      <c r="I362" s="278"/>
      <c r="J362" s="274"/>
      <c r="K362" s="274"/>
      <c r="L362" s="279"/>
      <c r="M362" s="280"/>
      <c r="N362" s="281"/>
      <c r="O362" s="281"/>
      <c r="P362" s="281"/>
      <c r="Q362" s="281"/>
      <c r="R362" s="281"/>
      <c r="S362" s="281"/>
      <c r="T362" s="282"/>
      <c r="U362" s="14"/>
      <c r="V362" s="14"/>
      <c r="W362" s="14"/>
      <c r="X362" s="14"/>
      <c r="Y362" s="14"/>
      <c r="Z362" s="14"/>
      <c r="AA362" s="14"/>
      <c r="AB362" s="14"/>
      <c r="AC362" s="14"/>
      <c r="AD362" s="14"/>
      <c r="AE362" s="14"/>
      <c r="AT362" s="283" t="s">
        <v>266</v>
      </c>
      <c r="AU362" s="283" t="s">
        <v>14</v>
      </c>
      <c r="AV362" s="14" t="s">
        <v>259</v>
      </c>
      <c r="AW362" s="14" t="s">
        <v>36</v>
      </c>
      <c r="AX362" s="14" t="s">
        <v>90</v>
      </c>
      <c r="AY362" s="283" t="s">
        <v>253</v>
      </c>
    </row>
    <row r="363" s="2" customFormat="1" ht="24" customHeight="1">
      <c r="A363" s="39"/>
      <c r="B363" s="40"/>
      <c r="C363" s="245" t="s">
        <v>566</v>
      </c>
      <c r="D363" s="245" t="s">
        <v>255</v>
      </c>
      <c r="E363" s="246" t="s">
        <v>567</v>
      </c>
      <c r="F363" s="247" t="s">
        <v>568</v>
      </c>
      <c r="G363" s="248" t="s">
        <v>140</v>
      </c>
      <c r="H363" s="249">
        <v>6431</v>
      </c>
      <c r="I363" s="250"/>
      <c r="J363" s="251">
        <f>ROUND(I363*H363,2)</f>
        <v>0</v>
      </c>
      <c r="K363" s="247" t="s">
        <v>1</v>
      </c>
      <c r="L363" s="45"/>
      <c r="M363" s="252" t="s">
        <v>1</v>
      </c>
      <c r="N363" s="253" t="s">
        <v>47</v>
      </c>
      <c r="O363" s="92"/>
      <c r="P363" s="254">
        <f>O363*H363</f>
        <v>0</v>
      </c>
      <c r="Q363" s="254">
        <v>0</v>
      </c>
      <c r="R363" s="254">
        <f>Q363*H363</f>
        <v>0</v>
      </c>
      <c r="S363" s="254">
        <v>0</v>
      </c>
      <c r="T363" s="255">
        <f>S363*H363</f>
        <v>0</v>
      </c>
      <c r="U363" s="39"/>
      <c r="V363" s="39"/>
      <c r="W363" s="39"/>
      <c r="X363" s="39"/>
      <c r="Y363" s="39"/>
      <c r="Z363" s="39"/>
      <c r="AA363" s="39"/>
      <c r="AB363" s="39"/>
      <c r="AC363" s="39"/>
      <c r="AD363" s="39"/>
      <c r="AE363" s="39"/>
      <c r="AR363" s="256" t="s">
        <v>259</v>
      </c>
      <c r="AT363" s="256" t="s">
        <v>255</v>
      </c>
      <c r="AU363" s="256" t="s">
        <v>14</v>
      </c>
      <c r="AY363" s="18" t="s">
        <v>253</v>
      </c>
      <c r="BE363" s="257">
        <f>IF(N363="základní",J363,0)</f>
        <v>0</v>
      </c>
      <c r="BF363" s="257">
        <f>IF(N363="snížená",J363,0)</f>
        <v>0</v>
      </c>
      <c r="BG363" s="257">
        <f>IF(N363="zákl. přenesená",J363,0)</f>
        <v>0</v>
      </c>
      <c r="BH363" s="257">
        <f>IF(N363="sníž. přenesená",J363,0)</f>
        <v>0</v>
      </c>
      <c r="BI363" s="257">
        <f>IF(N363="nulová",J363,0)</f>
        <v>0</v>
      </c>
      <c r="BJ363" s="18" t="s">
        <v>90</v>
      </c>
      <c r="BK363" s="257">
        <f>ROUND(I363*H363,2)</f>
        <v>0</v>
      </c>
      <c r="BL363" s="18" t="s">
        <v>259</v>
      </c>
      <c r="BM363" s="256" t="s">
        <v>569</v>
      </c>
    </row>
    <row r="364" s="2" customFormat="1">
      <c r="A364" s="39"/>
      <c r="B364" s="40"/>
      <c r="C364" s="41"/>
      <c r="D364" s="258" t="s">
        <v>261</v>
      </c>
      <c r="E364" s="41"/>
      <c r="F364" s="259" t="s">
        <v>570</v>
      </c>
      <c r="G364" s="41"/>
      <c r="H364" s="41"/>
      <c r="I364" s="156"/>
      <c r="J364" s="41"/>
      <c r="K364" s="41"/>
      <c r="L364" s="45"/>
      <c r="M364" s="260"/>
      <c r="N364" s="261"/>
      <c r="O364" s="92"/>
      <c r="P364" s="92"/>
      <c r="Q364" s="92"/>
      <c r="R364" s="92"/>
      <c r="S364" s="92"/>
      <c r="T364" s="93"/>
      <c r="U364" s="39"/>
      <c r="V364" s="39"/>
      <c r="W364" s="39"/>
      <c r="X364" s="39"/>
      <c r="Y364" s="39"/>
      <c r="Z364" s="39"/>
      <c r="AA364" s="39"/>
      <c r="AB364" s="39"/>
      <c r="AC364" s="39"/>
      <c r="AD364" s="39"/>
      <c r="AE364" s="39"/>
      <c r="AT364" s="18" t="s">
        <v>261</v>
      </c>
      <c r="AU364" s="18" t="s">
        <v>14</v>
      </c>
    </row>
    <row r="365" s="2" customFormat="1">
      <c r="A365" s="39"/>
      <c r="B365" s="40"/>
      <c r="C365" s="41"/>
      <c r="D365" s="258" t="s">
        <v>535</v>
      </c>
      <c r="E365" s="41"/>
      <c r="F365" s="259" t="s">
        <v>571</v>
      </c>
      <c r="G365" s="41"/>
      <c r="H365" s="41"/>
      <c r="I365" s="156"/>
      <c r="J365" s="41"/>
      <c r="K365" s="41"/>
      <c r="L365" s="45"/>
      <c r="M365" s="260"/>
      <c r="N365" s="261"/>
      <c r="O365" s="92"/>
      <c r="P365" s="92"/>
      <c r="Q365" s="92"/>
      <c r="R365" s="92"/>
      <c r="S365" s="92"/>
      <c r="T365" s="93"/>
      <c r="U365" s="39"/>
      <c r="V365" s="39"/>
      <c r="W365" s="39"/>
      <c r="X365" s="39"/>
      <c r="Y365" s="39"/>
      <c r="Z365" s="39"/>
      <c r="AA365" s="39"/>
      <c r="AB365" s="39"/>
      <c r="AC365" s="39"/>
      <c r="AD365" s="39"/>
      <c r="AE365" s="39"/>
      <c r="AT365" s="18" t="s">
        <v>535</v>
      </c>
      <c r="AU365" s="18" t="s">
        <v>14</v>
      </c>
    </row>
    <row r="366" s="13" customFormat="1">
      <c r="A366" s="13"/>
      <c r="B366" s="262"/>
      <c r="C366" s="263"/>
      <c r="D366" s="258" t="s">
        <v>266</v>
      </c>
      <c r="E366" s="264" t="s">
        <v>1</v>
      </c>
      <c r="F366" s="265" t="s">
        <v>138</v>
      </c>
      <c r="G366" s="263"/>
      <c r="H366" s="266">
        <v>6431</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266</v>
      </c>
      <c r="AU366" s="272" t="s">
        <v>14</v>
      </c>
      <c r="AV366" s="13" t="s">
        <v>14</v>
      </c>
      <c r="AW366" s="13" t="s">
        <v>36</v>
      </c>
      <c r="AX366" s="13" t="s">
        <v>82</v>
      </c>
      <c r="AY366" s="272" t="s">
        <v>253</v>
      </c>
    </row>
    <row r="367" s="14" customFormat="1">
      <c r="A367" s="14"/>
      <c r="B367" s="273"/>
      <c r="C367" s="274"/>
      <c r="D367" s="258" t="s">
        <v>266</v>
      </c>
      <c r="E367" s="275" t="s">
        <v>1</v>
      </c>
      <c r="F367" s="276" t="s">
        <v>269</v>
      </c>
      <c r="G367" s="274"/>
      <c r="H367" s="277">
        <v>6431</v>
      </c>
      <c r="I367" s="278"/>
      <c r="J367" s="274"/>
      <c r="K367" s="274"/>
      <c r="L367" s="279"/>
      <c r="M367" s="280"/>
      <c r="N367" s="281"/>
      <c r="O367" s="281"/>
      <c r="P367" s="281"/>
      <c r="Q367" s="281"/>
      <c r="R367" s="281"/>
      <c r="S367" s="281"/>
      <c r="T367" s="282"/>
      <c r="U367" s="14"/>
      <c r="V367" s="14"/>
      <c r="W367" s="14"/>
      <c r="X367" s="14"/>
      <c r="Y367" s="14"/>
      <c r="Z367" s="14"/>
      <c r="AA367" s="14"/>
      <c r="AB367" s="14"/>
      <c r="AC367" s="14"/>
      <c r="AD367" s="14"/>
      <c r="AE367" s="14"/>
      <c r="AT367" s="283" t="s">
        <v>266</v>
      </c>
      <c r="AU367" s="283" t="s">
        <v>14</v>
      </c>
      <c r="AV367" s="14" t="s">
        <v>259</v>
      </c>
      <c r="AW367" s="14" t="s">
        <v>36</v>
      </c>
      <c r="AX367" s="14" t="s">
        <v>90</v>
      </c>
      <c r="AY367" s="283" t="s">
        <v>253</v>
      </c>
    </row>
    <row r="368" s="2" customFormat="1" ht="24" customHeight="1">
      <c r="A368" s="39"/>
      <c r="B368" s="40"/>
      <c r="C368" s="245" t="s">
        <v>572</v>
      </c>
      <c r="D368" s="245" t="s">
        <v>255</v>
      </c>
      <c r="E368" s="246" t="s">
        <v>573</v>
      </c>
      <c r="F368" s="247" t="s">
        <v>574</v>
      </c>
      <c r="G368" s="248" t="s">
        <v>140</v>
      </c>
      <c r="H368" s="249">
        <v>84</v>
      </c>
      <c r="I368" s="250"/>
      <c r="J368" s="251">
        <f>ROUND(I368*H368,2)</f>
        <v>0</v>
      </c>
      <c r="K368" s="247" t="s">
        <v>1</v>
      </c>
      <c r="L368" s="45"/>
      <c r="M368" s="252" t="s">
        <v>1</v>
      </c>
      <c r="N368" s="253" t="s">
        <v>47</v>
      </c>
      <c r="O368" s="92"/>
      <c r="P368" s="254">
        <f>O368*H368</f>
        <v>0</v>
      </c>
      <c r="Q368" s="254">
        <v>0</v>
      </c>
      <c r="R368" s="254">
        <f>Q368*H368</f>
        <v>0</v>
      </c>
      <c r="S368" s="254">
        <v>0</v>
      </c>
      <c r="T368" s="255">
        <f>S368*H368</f>
        <v>0</v>
      </c>
      <c r="U368" s="39"/>
      <c r="V368" s="39"/>
      <c r="W368" s="39"/>
      <c r="X368" s="39"/>
      <c r="Y368" s="39"/>
      <c r="Z368" s="39"/>
      <c r="AA368" s="39"/>
      <c r="AB368" s="39"/>
      <c r="AC368" s="39"/>
      <c r="AD368" s="39"/>
      <c r="AE368" s="39"/>
      <c r="AR368" s="256" t="s">
        <v>259</v>
      </c>
      <c r="AT368" s="256" t="s">
        <v>255</v>
      </c>
      <c r="AU368" s="256" t="s">
        <v>14</v>
      </c>
      <c r="AY368" s="18" t="s">
        <v>253</v>
      </c>
      <c r="BE368" s="257">
        <f>IF(N368="základní",J368,0)</f>
        <v>0</v>
      </c>
      <c r="BF368" s="257">
        <f>IF(N368="snížená",J368,0)</f>
        <v>0</v>
      </c>
      <c r="BG368" s="257">
        <f>IF(N368="zákl. přenesená",J368,0)</f>
        <v>0</v>
      </c>
      <c r="BH368" s="257">
        <f>IF(N368="sníž. přenesená",J368,0)</f>
        <v>0</v>
      </c>
      <c r="BI368" s="257">
        <f>IF(N368="nulová",J368,0)</f>
        <v>0</v>
      </c>
      <c r="BJ368" s="18" t="s">
        <v>90</v>
      </c>
      <c r="BK368" s="257">
        <f>ROUND(I368*H368,2)</f>
        <v>0</v>
      </c>
      <c r="BL368" s="18" t="s">
        <v>259</v>
      </c>
      <c r="BM368" s="256" t="s">
        <v>575</v>
      </c>
    </row>
    <row r="369" s="2" customFormat="1">
      <c r="A369" s="39"/>
      <c r="B369" s="40"/>
      <c r="C369" s="41"/>
      <c r="D369" s="258" t="s">
        <v>261</v>
      </c>
      <c r="E369" s="41"/>
      <c r="F369" s="259" t="s">
        <v>570</v>
      </c>
      <c r="G369" s="41"/>
      <c r="H369" s="41"/>
      <c r="I369" s="156"/>
      <c r="J369" s="41"/>
      <c r="K369" s="41"/>
      <c r="L369" s="45"/>
      <c r="M369" s="260"/>
      <c r="N369" s="261"/>
      <c r="O369" s="92"/>
      <c r="P369" s="92"/>
      <c r="Q369" s="92"/>
      <c r="R369" s="92"/>
      <c r="S369" s="92"/>
      <c r="T369" s="93"/>
      <c r="U369" s="39"/>
      <c r="V369" s="39"/>
      <c r="W369" s="39"/>
      <c r="X369" s="39"/>
      <c r="Y369" s="39"/>
      <c r="Z369" s="39"/>
      <c r="AA369" s="39"/>
      <c r="AB369" s="39"/>
      <c r="AC369" s="39"/>
      <c r="AD369" s="39"/>
      <c r="AE369" s="39"/>
      <c r="AT369" s="18" t="s">
        <v>261</v>
      </c>
      <c r="AU369" s="18" t="s">
        <v>14</v>
      </c>
    </row>
    <row r="370" s="13" customFormat="1">
      <c r="A370" s="13"/>
      <c r="B370" s="262"/>
      <c r="C370" s="263"/>
      <c r="D370" s="258" t="s">
        <v>266</v>
      </c>
      <c r="E370" s="264" t="s">
        <v>1</v>
      </c>
      <c r="F370" s="265" t="s">
        <v>209</v>
      </c>
      <c r="G370" s="263"/>
      <c r="H370" s="266">
        <v>84</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266</v>
      </c>
      <c r="AU370" s="272" t="s">
        <v>14</v>
      </c>
      <c r="AV370" s="13" t="s">
        <v>14</v>
      </c>
      <c r="AW370" s="13" t="s">
        <v>36</v>
      </c>
      <c r="AX370" s="13" t="s">
        <v>82</v>
      </c>
      <c r="AY370" s="272" t="s">
        <v>253</v>
      </c>
    </row>
    <row r="371" s="14" customFormat="1">
      <c r="A371" s="14"/>
      <c r="B371" s="273"/>
      <c r="C371" s="274"/>
      <c r="D371" s="258" t="s">
        <v>266</v>
      </c>
      <c r="E371" s="275" t="s">
        <v>1</v>
      </c>
      <c r="F371" s="276" t="s">
        <v>269</v>
      </c>
      <c r="G371" s="274"/>
      <c r="H371" s="277">
        <v>84</v>
      </c>
      <c r="I371" s="278"/>
      <c r="J371" s="274"/>
      <c r="K371" s="274"/>
      <c r="L371" s="279"/>
      <c r="M371" s="280"/>
      <c r="N371" s="281"/>
      <c r="O371" s="281"/>
      <c r="P371" s="281"/>
      <c r="Q371" s="281"/>
      <c r="R371" s="281"/>
      <c r="S371" s="281"/>
      <c r="T371" s="282"/>
      <c r="U371" s="14"/>
      <c r="V371" s="14"/>
      <c r="W371" s="14"/>
      <c r="X371" s="14"/>
      <c r="Y371" s="14"/>
      <c r="Z371" s="14"/>
      <c r="AA371" s="14"/>
      <c r="AB371" s="14"/>
      <c r="AC371" s="14"/>
      <c r="AD371" s="14"/>
      <c r="AE371" s="14"/>
      <c r="AT371" s="283" t="s">
        <v>266</v>
      </c>
      <c r="AU371" s="283" t="s">
        <v>14</v>
      </c>
      <c r="AV371" s="14" t="s">
        <v>259</v>
      </c>
      <c r="AW371" s="14" t="s">
        <v>36</v>
      </c>
      <c r="AX371" s="14" t="s">
        <v>90</v>
      </c>
      <c r="AY371" s="283" t="s">
        <v>253</v>
      </c>
    </row>
    <row r="372" s="2" customFormat="1" ht="24" customHeight="1">
      <c r="A372" s="39"/>
      <c r="B372" s="40"/>
      <c r="C372" s="245" t="s">
        <v>576</v>
      </c>
      <c r="D372" s="245" t="s">
        <v>255</v>
      </c>
      <c r="E372" s="246" t="s">
        <v>577</v>
      </c>
      <c r="F372" s="247" t="s">
        <v>578</v>
      </c>
      <c r="G372" s="248" t="s">
        <v>140</v>
      </c>
      <c r="H372" s="249">
        <v>348</v>
      </c>
      <c r="I372" s="250"/>
      <c r="J372" s="251">
        <f>ROUND(I372*H372,2)</f>
        <v>0</v>
      </c>
      <c r="K372" s="247" t="s">
        <v>1</v>
      </c>
      <c r="L372" s="45"/>
      <c r="M372" s="252" t="s">
        <v>1</v>
      </c>
      <c r="N372" s="253" t="s">
        <v>47</v>
      </c>
      <c r="O372" s="92"/>
      <c r="P372" s="254">
        <f>O372*H372</f>
        <v>0</v>
      </c>
      <c r="Q372" s="254">
        <v>0</v>
      </c>
      <c r="R372" s="254">
        <f>Q372*H372</f>
        <v>0</v>
      </c>
      <c r="S372" s="254">
        <v>0</v>
      </c>
      <c r="T372" s="255">
        <f>S372*H372</f>
        <v>0</v>
      </c>
      <c r="U372" s="39"/>
      <c r="V372" s="39"/>
      <c r="W372" s="39"/>
      <c r="X372" s="39"/>
      <c r="Y372" s="39"/>
      <c r="Z372" s="39"/>
      <c r="AA372" s="39"/>
      <c r="AB372" s="39"/>
      <c r="AC372" s="39"/>
      <c r="AD372" s="39"/>
      <c r="AE372" s="39"/>
      <c r="AR372" s="256" t="s">
        <v>259</v>
      </c>
      <c r="AT372" s="256" t="s">
        <v>255</v>
      </c>
      <c r="AU372" s="256" t="s">
        <v>14</v>
      </c>
      <c r="AY372" s="18" t="s">
        <v>253</v>
      </c>
      <c r="BE372" s="257">
        <f>IF(N372="základní",J372,0)</f>
        <v>0</v>
      </c>
      <c r="BF372" s="257">
        <f>IF(N372="snížená",J372,0)</f>
        <v>0</v>
      </c>
      <c r="BG372" s="257">
        <f>IF(N372="zákl. přenesená",J372,0)</f>
        <v>0</v>
      </c>
      <c r="BH372" s="257">
        <f>IF(N372="sníž. přenesená",J372,0)</f>
        <v>0</v>
      </c>
      <c r="BI372" s="257">
        <f>IF(N372="nulová",J372,0)</f>
        <v>0</v>
      </c>
      <c r="BJ372" s="18" t="s">
        <v>90</v>
      </c>
      <c r="BK372" s="257">
        <f>ROUND(I372*H372,2)</f>
        <v>0</v>
      </c>
      <c r="BL372" s="18" t="s">
        <v>259</v>
      </c>
      <c r="BM372" s="256" t="s">
        <v>579</v>
      </c>
    </row>
    <row r="373" s="2" customFormat="1">
      <c r="A373" s="39"/>
      <c r="B373" s="40"/>
      <c r="C373" s="41"/>
      <c r="D373" s="258" t="s">
        <v>261</v>
      </c>
      <c r="E373" s="41"/>
      <c r="F373" s="259" t="s">
        <v>580</v>
      </c>
      <c r="G373" s="41"/>
      <c r="H373" s="41"/>
      <c r="I373" s="156"/>
      <c r="J373" s="41"/>
      <c r="K373" s="41"/>
      <c r="L373" s="45"/>
      <c r="M373" s="260"/>
      <c r="N373" s="261"/>
      <c r="O373" s="92"/>
      <c r="P373" s="92"/>
      <c r="Q373" s="92"/>
      <c r="R373" s="92"/>
      <c r="S373" s="92"/>
      <c r="T373" s="93"/>
      <c r="U373" s="39"/>
      <c r="V373" s="39"/>
      <c r="W373" s="39"/>
      <c r="X373" s="39"/>
      <c r="Y373" s="39"/>
      <c r="Z373" s="39"/>
      <c r="AA373" s="39"/>
      <c r="AB373" s="39"/>
      <c r="AC373" s="39"/>
      <c r="AD373" s="39"/>
      <c r="AE373" s="39"/>
      <c r="AT373" s="18" t="s">
        <v>261</v>
      </c>
      <c r="AU373" s="18" t="s">
        <v>14</v>
      </c>
    </row>
    <row r="374" s="13" customFormat="1">
      <c r="A374" s="13"/>
      <c r="B374" s="262"/>
      <c r="C374" s="263"/>
      <c r="D374" s="258" t="s">
        <v>266</v>
      </c>
      <c r="E374" s="264" t="s">
        <v>1</v>
      </c>
      <c r="F374" s="265" t="s">
        <v>218</v>
      </c>
      <c r="G374" s="263"/>
      <c r="H374" s="266">
        <v>348</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266</v>
      </c>
      <c r="AU374" s="272" t="s">
        <v>14</v>
      </c>
      <c r="AV374" s="13" t="s">
        <v>14</v>
      </c>
      <c r="AW374" s="13" t="s">
        <v>36</v>
      </c>
      <c r="AX374" s="13" t="s">
        <v>82</v>
      </c>
      <c r="AY374" s="272" t="s">
        <v>253</v>
      </c>
    </row>
    <row r="375" s="14" customFormat="1">
      <c r="A375" s="14"/>
      <c r="B375" s="273"/>
      <c r="C375" s="274"/>
      <c r="D375" s="258" t="s">
        <v>266</v>
      </c>
      <c r="E375" s="275" t="s">
        <v>1</v>
      </c>
      <c r="F375" s="276" t="s">
        <v>269</v>
      </c>
      <c r="G375" s="274"/>
      <c r="H375" s="277">
        <v>348</v>
      </c>
      <c r="I375" s="278"/>
      <c r="J375" s="274"/>
      <c r="K375" s="274"/>
      <c r="L375" s="279"/>
      <c r="M375" s="280"/>
      <c r="N375" s="281"/>
      <c r="O375" s="281"/>
      <c r="P375" s="281"/>
      <c r="Q375" s="281"/>
      <c r="R375" s="281"/>
      <c r="S375" s="281"/>
      <c r="T375" s="282"/>
      <c r="U375" s="14"/>
      <c r="V375" s="14"/>
      <c r="W375" s="14"/>
      <c r="X375" s="14"/>
      <c r="Y375" s="14"/>
      <c r="Z375" s="14"/>
      <c r="AA375" s="14"/>
      <c r="AB375" s="14"/>
      <c r="AC375" s="14"/>
      <c r="AD375" s="14"/>
      <c r="AE375" s="14"/>
      <c r="AT375" s="283" t="s">
        <v>266</v>
      </c>
      <c r="AU375" s="283" t="s">
        <v>14</v>
      </c>
      <c r="AV375" s="14" t="s">
        <v>259</v>
      </c>
      <c r="AW375" s="14" t="s">
        <v>36</v>
      </c>
      <c r="AX375" s="14" t="s">
        <v>90</v>
      </c>
      <c r="AY375" s="283" t="s">
        <v>253</v>
      </c>
    </row>
    <row r="376" s="2" customFormat="1" ht="48" customHeight="1">
      <c r="A376" s="39"/>
      <c r="B376" s="40"/>
      <c r="C376" s="245" t="s">
        <v>581</v>
      </c>
      <c r="D376" s="245" t="s">
        <v>255</v>
      </c>
      <c r="E376" s="246" t="s">
        <v>582</v>
      </c>
      <c r="F376" s="247" t="s">
        <v>583</v>
      </c>
      <c r="G376" s="248" t="s">
        <v>140</v>
      </c>
      <c r="H376" s="249">
        <v>1386</v>
      </c>
      <c r="I376" s="250"/>
      <c r="J376" s="251">
        <f>ROUND(I376*H376,2)</f>
        <v>0</v>
      </c>
      <c r="K376" s="247" t="s">
        <v>258</v>
      </c>
      <c r="L376" s="45"/>
      <c r="M376" s="252" t="s">
        <v>1</v>
      </c>
      <c r="N376" s="253" t="s">
        <v>47</v>
      </c>
      <c r="O376" s="92"/>
      <c r="P376" s="254">
        <f>O376*H376</f>
        <v>0</v>
      </c>
      <c r="Q376" s="254">
        <v>0.1837</v>
      </c>
      <c r="R376" s="254">
        <f>Q376*H376</f>
        <v>254.60820000000001</v>
      </c>
      <c r="S376" s="254">
        <v>0</v>
      </c>
      <c r="T376" s="255">
        <f>S376*H376</f>
        <v>0</v>
      </c>
      <c r="U376" s="39"/>
      <c r="V376" s="39"/>
      <c r="W376" s="39"/>
      <c r="X376" s="39"/>
      <c r="Y376" s="39"/>
      <c r="Z376" s="39"/>
      <c r="AA376" s="39"/>
      <c r="AB376" s="39"/>
      <c r="AC376" s="39"/>
      <c r="AD376" s="39"/>
      <c r="AE376" s="39"/>
      <c r="AR376" s="256" t="s">
        <v>259</v>
      </c>
      <c r="AT376" s="256" t="s">
        <v>255</v>
      </c>
      <c r="AU376" s="256" t="s">
        <v>14</v>
      </c>
      <c r="AY376" s="18" t="s">
        <v>253</v>
      </c>
      <c r="BE376" s="257">
        <f>IF(N376="základní",J376,0)</f>
        <v>0</v>
      </c>
      <c r="BF376" s="257">
        <f>IF(N376="snížená",J376,0)</f>
        <v>0</v>
      </c>
      <c r="BG376" s="257">
        <f>IF(N376="zákl. přenesená",J376,0)</f>
        <v>0</v>
      </c>
      <c r="BH376" s="257">
        <f>IF(N376="sníž. přenesená",J376,0)</f>
        <v>0</v>
      </c>
      <c r="BI376" s="257">
        <f>IF(N376="nulová",J376,0)</f>
        <v>0</v>
      </c>
      <c r="BJ376" s="18" t="s">
        <v>90</v>
      </c>
      <c r="BK376" s="257">
        <f>ROUND(I376*H376,2)</f>
        <v>0</v>
      </c>
      <c r="BL376" s="18" t="s">
        <v>259</v>
      </c>
      <c r="BM376" s="256" t="s">
        <v>584</v>
      </c>
    </row>
    <row r="377" s="2" customFormat="1">
      <c r="A377" s="39"/>
      <c r="B377" s="40"/>
      <c r="C377" s="41"/>
      <c r="D377" s="258" t="s">
        <v>261</v>
      </c>
      <c r="E377" s="41"/>
      <c r="F377" s="259" t="s">
        <v>585</v>
      </c>
      <c r="G377" s="41"/>
      <c r="H377" s="41"/>
      <c r="I377" s="156"/>
      <c r="J377" s="41"/>
      <c r="K377" s="41"/>
      <c r="L377" s="45"/>
      <c r="M377" s="260"/>
      <c r="N377" s="261"/>
      <c r="O377" s="92"/>
      <c r="P377" s="92"/>
      <c r="Q377" s="92"/>
      <c r="R377" s="92"/>
      <c r="S377" s="92"/>
      <c r="T377" s="93"/>
      <c r="U377" s="39"/>
      <c r="V377" s="39"/>
      <c r="W377" s="39"/>
      <c r="X377" s="39"/>
      <c r="Y377" s="39"/>
      <c r="Z377" s="39"/>
      <c r="AA377" s="39"/>
      <c r="AB377" s="39"/>
      <c r="AC377" s="39"/>
      <c r="AD377" s="39"/>
      <c r="AE377" s="39"/>
      <c r="AT377" s="18" t="s">
        <v>261</v>
      </c>
      <c r="AU377" s="18" t="s">
        <v>14</v>
      </c>
    </row>
    <row r="378" s="13" customFormat="1">
      <c r="A378" s="13"/>
      <c r="B378" s="262"/>
      <c r="C378" s="263"/>
      <c r="D378" s="258" t="s">
        <v>266</v>
      </c>
      <c r="E378" s="264" t="s">
        <v>1</v>
      </c>
      <c r="F378" s="265" t="s">
        <v>203</v>
      </c>
      <c r="G378" s="263"/>
      <c r="H378" s="266">
        <v>80</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266</v>
      </c>
      <c r="AU378" s="272" t="s">
        <v>14</v>
      </c>
      <c r="AV378" s="13" t="s">
        <v>14</v>
      </c>
      <c r="AW378" s="13" t="s">
        <v>36</v>
      </c>
      <c r="AX378" s="13" t="s">
        <v>82</v>
      </c>
      <c r="AY378" s="272" t="s">
        <v>253</v>
      </c>
    </row>
    <row r="379" s="13" customFormat="1">
      <c r="A379" s="13"/>
      <c r="B379" s="262"/>
      <c r="C379" s="263"/>
      <c r="D379" s="258" t="s">
        <v>266</v>
      </c>
      <c r="E379" s="264" t="s">
        <v>1</v>
      </c>
      <c r="F379" s="265" t="s">
        <v>215</v>
      </c>
      <c r="G379" s="263"/>
      <c r="H379" s="266">
        <v>1306</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266</v>
      </c>
      <c r="AU379" s="272" t="s">
        <v>14</v>
      </c>
      <c r="AV379" s="13" t="s">
        <v>14</v>
      </c>
      <c r="AW379" s="13" t="s">
        <v>36</v>
      </c>
      <c r="AX379" s="13" t="s">
        <v>82</v>
      </c>
      <c r="AY379" s="272" t="s">
        <v>253</v>
      </c>
    </row>
    <row r="380" s="14" customFormat="1">
      <c r="A380" s="14"/>
      <c r="B380" s="273"/>
      <c r="C380" s="274"/>
      <c r="D380" s="258" t="s">
        <v>266</v>
      </c>
      <c r="E380" s="275" t="s">
        <v>1</v>
      </c>
      <c r="F380" s="276" t="s">
        <v>269</v>
      </c>
      <c r="G380" s="274"/>
      <c r="H380" s="277">
        <v>1386</v>
      </c>
      <c r="I380" s="278"/>
      <c r="J380" s="274"/>
      <c r="K380" s="274"/>
      <c r="L380" s="279"/>
      <c r="M380" s="280"/>
      <c r="N380" s="281"/>
      <c r="O380" s="281"/>
      <c r="P380" s="281"/>
      <c r="Q380" s="281"/>
      <c r="R380" s="281"/>
      <c r="S380" s="281"/>
      <c r="T380" s="282"/>
      <c r="U380" s="14"/>
      <c r="V380" s="14"/>
      <c r="W380" s="14"/>
      <c r="X380" s="14"/>
      <c r="Y380" s="14"/>
      <c r="Z380" s="14"/>
      <c r="AA380" s="14"/>
      <c r="AB380" s="14"/>
      <c r="AC380" s="14"/>
      <c r="AD380" s="14"/>
      <c r="AE380" s="14"/>
      <c r="AT380" s="283" t="s">
        <v>266</v>
      </c>
      <c r="AU380" s="283" t="s">
        <v>14</v>
      </c>
      <c r="AV380" s="14" t="s">
        <v>259</v>
      </c>
      <c r="AW380" s="14" t="s">
        <v>36</v>
      </c>
      <c r="AX380" s="14" t="s">
        <v>90</v>
      </c>
      <c r="AY380" s="283" t="s">
        <v>253</v>
      </c>
    </row>
    <row r="381" s="2" customFormat="1" ht="16.5" customHeight="1">
      <c r="A381" s="39"/>
      <c r="B381" s="40"/>
      <c r="C381" s="284" t="s">
        <v>586</v>
      </c>
      <c r="D381" s="284" t="s">
        <v>452</v>
      </c>
      <c r="E381" s="285" t="s">
        <v>587</v>
      </c>
      <c r="F381" s="286" t="s">
        <v>588</v>
      </c>
      <c r="G381" s="287" t="s">
        <v>140</v>
      </c>
      <c r="H381" s="288">
        <v>1399.8599999999999</v>
      </c>
      <c r="I381" s="289"/>
      <c r="J381" s="290">
        <f>ROUND(I381*H381,2)</f>
        <v>0</v>
      </c>
      <c r="K381" s="286" t="s">
        <v>1</v>
      </c>
      <c r="L381" s="291"/>
      <c r="M381" s="292" t="s">
        <v>1</v>
      </c>
      <c r="N381" s="293" t="s">
        <v>47</v>
      </c>
      <c r="O381" s="92"/>
      <c r="P381" s="254">
        <f>O381*H381</f>
        <v>0</v>
      </c>
      <c r="Q381" s="254">
        <v>1</v>
      </c>
      <c r="R381" s="254">
        <f>Q381*H381</f>
        <v>1399.8599999999999</v>
      </c>
      <c r="S381" s="254">
        <v>0</v>
      </c>
      <c r="T381" s="255">
        <f>S381*H381</f>
        <v>0</v>
      </c>
      <c r="U381" s="39"/>
      <c r="V381" s="39"/>
      <c r="W381" s="39"/>
      <c r="X381" s="39"/>
      <c r="Y381" s="39"/>
      <c r="Z381" s="39"/>
      <c r="AA381" s="39"/>
      <c r="AB381" s="39"/>
      <c r="AC381" s="39"/>
      <c r="AD381" s="39"/>
      <c r="AE381" s="39"/>
      <c r="AR381" s="256" t="s">
        <v>293</v>
      </c>
      <c r="AT381" s="256" t="s">
        <v>452</v>
      </c>
      <c r="AU381" s="256" t="s">
        <v>14</v>
      </c>
      <c r="AY381" s="18" t="s">
        <v>253</v>
      </c>
      <c r="BE381" s="257">
        <f>IF(N381="základní",J381,0)</f>
        <v>0</v>
      </c>
      <c r="BF381" s="257">
        <f>IF(N381="snížená",J381,0)</f>
        <v>0</v>
      </c>
      <c r="BG381" s="257">
        <f>IF(N381="zákl. přenesená",J381,0)</f>
        <v>0</v>
      </c>
      <c r="BH381" s="257">
        <f>IF(N381="sníž. přenesená",J381,0)</f>
        <v>0</v>
      </c>
      <c r="BI381" s="257">
        <f>IF(N381="nulová",J381,0)</f>
        <v>0</v>
      </c>
      <c r="BJ381" s="18" t="s">
        <v>90</v>
      </c>
      <c r="BK381" s="257">
        <f>ROUND(I381*H381,2)</f>
        <v>0</v>
      </c>
      <c r="BL381" s="18" t="s">
        <v>259</v>
      </c>
      <c r="BM381" s="256" t="s">
        <v>589</v>
      </c>
    </row>
    <row r="382" s="13" customFormat="1">
      <c r="A382" s="13"/>
      <c r="B382" s="262"/>
      <c r="C382" s="263"/>
      <c r="D382" s="258" t="s">
        <v>266</v>
      </c>
      <c r="E382" s="264" t="s">
        <v>1</v>
      </c>
      <c r="F382" s="265" t="s">
        <v>590</v>
      </c>
      <c r="G382" s="263"/>
      <c r="H382" s="266">
        <v>1399.8599999999999</v>
      </c>
      <c r="I382" s="267"/>
      <c r="J382" s="263"/>
      <c r="K382" s="263"/>
      <c r="L382" s="268"/>
      <c r="M382" s="269"/>
      <c r="N382" s="270"/>
      <c r="O382" s="270"/>
      <c r="P382" s="270"/>
      <c r="Q382" s="270"/>
      <c r="R382" s="270"/>
      <c r="S382" s="270"/>
      <c r="T382" s="271"/>
      <c r="U382" s="13"/>
      <c r="V382" s="13"/>
      <c r="W382" s="13"/>
      <c r="X382" s="13"/>
      <c r="Y382" s="13"/>
      <c r="Z382" s="13"/>
      <c r="AA382" s="13"/>
      <c r="AB382" s="13"/>
      <c r="AC382" s="13"/>
      <c r="AD382" s="13"/>
      <c r="AE382" s="13"/>
      <c r="AT382" s="272" t="s">
        <v>266</v>
      </c>
      <c r="AU382" s="272" t="s">
        <v>14</v>
      </c>
      <c r="AV382" s="13" t="s">
        <v>14</v>
      </c>
      <c r="AW382" s="13" t="s">
        <v>36</v>
      </c>
      <c r="AX382" s="13" t="s">
        <v>82</v>
      </c>
      <c r="AY382" s="272" t="s">
        <v>253</v>
      </c>
    </row>
    <row r="383" s="14" customFormat="1">
      <c r="A383" s="14"/>
      <c r="B383" s="273"/>
      <c r="C383" s="274"/>
      <c r="D383" s="258" t="s">
        <v>266</v>
      </c>
      <c r="E383" s="275" t="s">
        <v>1</v>
      </c>
      <c r="F383" s="276" t="s">
        <v>269</v>
      </c>
      <c r="G383" s="274"/>
      <c r="H383" s="277">
        <v>1399.8599999999999</v>
      </c>
      <c r="I383" s="278"/>
      <c r="J383" s="274"/>
      <c r="K383" s="274"/>
      <c r="L383" s="279"/>
      <c r="M383" s="280"/>
      <c r="N383" s="281"/>
      <c r="O383" s="281"/>
      <c r="P383" s="281"/>
      <c r="Q383" s="281"/>
      <c r="R383" s="281"/>
      <c r="S383" s="281"/>
      <c r="T383" s="282"/>
      <c r="U383" s="14"/>
      <c r="V383" s="14"/>
      <c r="W383" s="14"/>
      <c r="X383" s="14"/>
      <c r="Y383" s="14"/>
      <c r="Z383" s="14"/>
      <c r="AA383" s="14"/>
      <c r="AB383" s="14"/>
      <c r="AC383" s="14"/>
      <c r="AD383" s="14"/>
      <c r="AE383" s="14"/>
      <c r="AT383" s="283" t="s">
        <v>266</v>
      </c>
      <c r="AU383" s="283" t="s">
        <v>14</v>
      </c>
      <c r="AV383" s="14" t="s">
        <v>259</v>
      </c>
      <c r="AW383" s="14" t="s">
        <v>36</v>
      </c>
      <c r="AX383" s="14" t="s">
        <v>90</v>
      </c>
      <c r="AY383" s="283" t="s">
        <v>253</v>
      </c>
    </row>
    <row r="384" s="2" customFormat="1" ht="48" customHeight="1">
      <c r="A384" s="39"/>
      <c r="B384" s="40"/>
      <c r="C384" s="245" t="s">
        <v>591</v>
      </c>
      <c r="D384" s="245" t="s">
        <v>255</v>
      </c>
      <c r="E384" s="246" t="s">
        <v>592</v>
      </c>
      <c r="F384" s="247" t="s">
        <v>593</v>
      </c>
      <c r="G384" s="248" t="s">
        <v>140</v>
      </c>
      <c r="H384" s="249">
        <v>412</v>
      </c>
      <c r="I384" s="250"/>
      <c r="J384" s="251">
        <f>ROUND(I384*H384,2)</f>
        <v>0</v>
      </c>
      <c r="K384" s="247" t="s">
        <v>258</v>
      </c>
      <c r="L384" s="45"/>
      <c r="M384" s="252" t="s">
        <v>1</v>
      </c>
      <c r="N384" s="253" t="s">
        <v>47</v>
      </c>
      <c r="O384" s="92"/>
      <c r="P384" s="254">
        <f>O384*H384</f>
        <v>0</v>
      </c>
      <c r="Q384" s="254">
        <v>0.1837</v>
      </c>
      <c r="R384" s="254">
        <f>Q384*H384</f>
        <v>75.684399999999997</v>
      </c>
      <c r="S384" s="254">
        <v>0</v>
      </c>
      <c r="T384" s="255">
        <f>S384*H384</f>
        <v>0</v>
      </c>
      <c r="U384" s="39"/>
      <c r="V384" s="39"/>
      <c r="W384" s="39"/>
      <c r="X384" s="39"/>
      <c r="Y384" s="39"/>
      <c r="Z384" s="39"/>
      <c r="AA384" s="39"/>
      <c r="AB384" s="39"/>
      <c r="AC384" s="39"/>
      <c r="AD384" s="39"/>
      <c r="AE384" s="39"/>
      <c r="AR384" s="256" t="s">
        <v>259</v>
      </c>
      <c r="AT384" s="256" t="s">
        <v>255</v>
      </c>
      <c r="AU384" s="256" t="s">
        <v>14</v>
      </c>
      <c r="AY384" s="18" t="s">
        <v>253</v>
      </c>
      <c r="BE384" s="257">
        <f>IF(N384="základní",J384,0)</f>
        <v>0</v>
      </c>
      <c r="BF384" s="257">
        <f>IF(N384="snížená",J384,0)</f>
        <v>0</v>
      </c>
      <c r="BG384" s="257">
        <f>IF(N384="zákl. přenesená",J384,0)</f>
        <v>0</v>
      </c>
      <c r="BH384" s="257">
        <f>IF(N384="sníž. přenesená",J384,0)</f>
        <v>0</v>
      </c>
      <c r="BI384" s="257">
        <f>IF(N384="nulová",J384,0)</f>
        <v>0</v>
      </c>
      <c r="BJ384" s="18" t="s">
        <v>90</v>
      </c>
      <c r="BK384" s="257">
        <f>ROUND(I384*H384,2)</f>
        <v>0</v>
      </c>
      <c r="BL384" s="18" t="s">
        <v>259</v>
      </c>
      <c r="BM384" s="256" t="s">
        <v>594</v>
      </c>
    </row>
    <row r="385" s="2" customFormat="1">
      <c r="A385" s="39"/>
      <c r="B385" s="40"/>
      <c r="C385" s="41"/>
      <c r="D385" s="258" t="s">
        <v>261</v>
      </c>
      <c r="E385" s="41"/>
      <c r="F385" s="259" t="s">
        <v>585</v>
      </c>
      <c r="G385" s="41"/>
      <c r="H385" s="41"/>
      <c r="I385" s="156"/>
      <c r="J385" s="41"/>
      <c r="K385" s="41"/>
      <c r="L385" s="45"/>
      <c r="M385" s="260"/>
      <c r="N385" s="261"/>
      <c r="O385" s="92"/>
      <c r="P385" s="92"/>
      <c r="Q385" s="92"/>
      <c r="R385" s="92"/>
      <c r="S385" s="92"/>
      <c r="T385" s="93"/>
      <c r="U385" s="39"/>
      <c r="V385" s="39"/>
      <c r="W385" s="39"/>
      <c r="X385" s="39"/>
      <c r="Y385" s="39"/>
      <c r="Z385" s="39"/>
      <c r="AA385" s="39"/>
      <c r="AB385" s="39"/>
      <c r="AC385" s="39"/>
      <c r="AD385" s="39"/>
      <c r="AE385" s="39"/>
      <c r="AT385" s="18" t="s">
        <v>261</v>
      </c>
      <c r="AU385" s="18" t="s">
        <v>14</v>
      </c>
    </row>
    <row r="386" s="13" customFormat="1">
      <c r="A386" s="13"/>
      <c r="B386" s="262"/>
      <c r="C386" s="263"/>
      <c r="D386" s="258" t="s">
        <v>266</v>
      </c>
      <c r="E386" s="264" t="s">
        <v>1</v>
      </c>
      <c r="F386" s="265" t="s">
        <v>199</v>
      </c>
      <c r="G386" s="263"/>
      <c r="H386" s="266">
        <v>412</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266</v>
      </c>
      <c r="AU386" s="272" t="s">
        <v>14</v>
      </c>
      <c r="AV386" s="13" t="s">
        <v>14</v>
      </c>
      <c r="AW386" s="13" t="s">
        <v>36</v>
      </c>
      <c r="AX386" s="13" t="s">
        <v>82</v>
      </c>
      <c r="AY386" s="272" t="s">
        <v>253</v>
      </c>
    </row>
    <row r="387" s="14" customFormat="1">
      <c r="A387" s="14"/>
      <c r="B387" s="273"/>
      <c r="C387" s="274"/>
      <c r="D387" s="258" t="s">
        <v>266</v>
      </c>
      <c r="E387" s="275" t="s">
        <v>1</v>
      </c>
      <c r="F387" s="276" t="s">
        <v>269</v>
      </c>
      <c r="G387" s="274"/>
      <c r="H387" s="277">
        <v>412</v>
      </c>
      <c r="I387" s="278"/>
      <c r="J387" s="274"/>
      <c r="K387" s="274"/>
      <c r="L387" s="279"/>
      <c r="M387" s="280"/>
      <c r="N387" s="281"/>
      <c r="O387" s="281"/>
      <c r="P387" s="281"/>
      <c r="Q387" s="281"/>
      <c r="R387" s="281"/>
      <c r="S387" s="281"/>
      <c r="T387" s="282"/>
      <c r="U387" s="14"/>
      <c r="V387" s="14"/>
      <c r="W387" s="14"/>
      <c r="X387" s="14"/>
      <c r="Y387" s="14"/>
      <c r="Z387" s="14"/>
      <c r="AA387" s="14"/>
      <c r="AB387" s="14"/>
      <c r="AC387" s="14"/>
      <c r="AD387" s="14"/>
      <c r="AE387" s="14"/>
      <c r="AT387" s="283" t="s">
        <v>266</v>
      </c>
      <c r="AU387" s="283" t="s">
        <v>14</v>
      </c>
      <c r="AV387" s="14" t="s">
        <v>259</v>
      </c>
      <c r="AW387" s="14" t="s">
        <v>36</v>
      </c>
      <c r="AX387" s="14" t="s">
        <v>90</v>
      </c>
      <c r="AY387" s="283" t="s">
        <v>253</v>
      </c>
    </row>
    <row r="388" s="2" customFormat="1" ht="16.5" customHeight="1">
      <c r="A388" s="39"/>
      <c r="B388" s="40"/>
      <c r="C388" s="284" t="s">
        <v>595</v>
      </c>
      <c r="D388" s="284" t="s">
        <v>452</v>
      </c>
      <c r="E388" s="285" t="s">
        <v>596</v>
      </c>
      <c r="F388" s="286" t="s">
        <v>597</v>
      </c>
      <c r="G388" s="287" t="s">
        <v>140</v>
      </c>
      <c r="H388" s="288">
        <v>420.24000000000001</v>
      </c>
      <c r="I388" s="289"/>
      <c r="J388" s="290">
        <f>ROUND(I388*H388,2)</f>
        <v>0</v>
      </c>
      <c r="K388" s="286" t="s">
        <v>1</v>
      </c>
      <c r="L388" s="291"/>
      <c r="M388" s="292" t="s">
        <v>1</v>
      </c>
      <c r="N388" s="293" t="s">
        <v>47</v>
      </c>
      <c r="O388" s="92"/>
      <c r="P388" s="254">
        <f>O388*H388</f>
        <v>0</v>
      </c>
      <c r="Q388" s="254">
        <v>1</v>
      </c>
      <c r="R388" s="254">
        <f>Q388*H388</f>
        <v>420.24000000000001</v>
      </c>
      <c r="S388" s="254">
        <v>0</v>
      </c>
      <c r="T388" s="255">
        <f>S388*H388</f>
        <v>0</v>
      </c>
      <c r="U388" s="39"/>
      <c r="V388" s="39"/>
      <c r="W388" s="39"/>
      <c r="X388" s="39"/>
      <c r="Y388" s="39"/>
      <c r="Z388" s="39"/>
      <c r="AA388" s="39"/>
      <c r="AB388" s="39"/>
      <c r="AC388" s="39"/>
      <c r="AD388" s="39"/>
      <c r="AE388" s="39"/>
      <c r="AR388" s="256" t="s">
        <v>293</v>
      </c>
      <c r="AT388" s="256" t="s">
        <v>452</v>
      </c>
      <c r="AU388" s="256" t="s">
        <v>14</v>
      </c>
      <c r="AY388" s="18" t="s">
        <v>253</v>
      </c>
      <c r="BE388" s="257">
        <f>IF(N388="základní",J388,0)</f>
        <v>0</v>
      </c>
      <c r="BF388" s="257">
        <f>IF(N388="snížená",J388,0)</f>
        <v>0</v>
      </c>
      <c r="BG388" s="257">
        <f>IF(N388="zákl. přenesená",J388,0)</f>
        <v>0</v>
      </c>
      <c r="BH388" s="257">
        <f>IF(N388="sníž. přenesená",J388,0)</f>
        <v>0</v>
      </c>
      <c r="BI388" s="257">
        <f>IF(N388="nulová",J388,0)</f>
        <v>0</v>
      </c>
      <c r="BJ388" s="18" t="s">
        <v>90</v>
      </c>
      <c r="BK388" s="257">
        <f>ROUND(I388*H388,2)</f>
        <v>0</v>
      </c>
      <c r="BL388" s="18" t="s">
        <v>259</v>
      </c>
      <c r="BM388" s="256" t="s">
        <v>598</v>
      </c>
    </row>
    <row r="389" s="13" customFormat="1">
      <c r="A389" s="13"/>
      <c r="B389" s="262"/>
      <c r="C389" s="263"/>
      <c r="D389" s="258" t="s">
        <v>266</v>
      </c>
      <c r="E389" s="264" t="s">
        <v>1</v>
      </c>
      <c r="F389" s="265" t="s">
        <v>599</v>
      </c>
      <c r="G389" s="263"/>
      <c r="H389" s="266">
        <v>420.24000000000001</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266</v>
      </c>
      <c r="AU389" s="272" t="s">
        <v>14</v>
      </c>
      <c r="AV389" s="13" t="s">
        <v>14</v>
      </c>
      <c r="AW389" s="13" t="s">
        <v>36</v>
      </c>
      <c r="AX389" s="13" t="s">
        <v>82</v>
      </c>
      <c r="AY389" s="272" t="s">
        <v>253</v>
      </c>
    </row>
    <row r="390" s="14" customFormat="1">
      <c r="A390" s="14"/>
      <c r="B390" s="273"/>
      <c r="C390" s="274"/>
      <c r="D390" s="258" t="s">
        <v>266</v>
      </c>
      <c r="E390" s="275" t="s">
        <v>1</v>
      </c>
      <c r="F390" s="276" t="s">
        <v>269</v>
      </c>
      <c r="G390" s="274"/>
      <c r="H390" s="277">
        <v>420.24000000000001</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266</v>
      </c>
      <c r="AU390" s="283" t="s">
        <v>14</v>
      </c>
      <c r="AV390" s="14" t="s">
        <v>259</v>
      </c>
      <c r="AW390" s="14" t="s">
        <v>36</v>
      </c>
      <c r="AX390" s="14" t="s">
        <v>90</v>
      </c>
      <c r="AY390" s="283" t="s">
        <v>253</v>
      </c>
    </row>
    <row r="391" s="2" customFormat="1" ht="60" customHeight="1">
      <c r="A391" s="39"/>
      <c r="B391" s="40"/>
      <c r="C391" s="245" t="s">
        <v>600</v>
      </c>
      <c r="D391" s="245" t="s">
        <v>255</v>
      </c>
      <c r="E391" s="246" t="s">
        <v>601</v>
      </c>
      <c r="F391" s="247" t="s">
        <v>602</v>
      </c>
      <c r="G391" s="248" t="s">
        <v>140</v>
      </c>
      <c r="H391" s="249">
        <v>4644</v>
      </c>
      <c r="I391" s="250"/>
      <c r="J391" s="251">
        <f>ROUND(I391*H391,2)</f>
        <v>0</v>
      </c>
      <c r="K391" s="247" t="s">
        <v>258</v>
      </c>
      <c r="L391" s="45"/>
      <c r="M391" s="252" t="s">
        <v>1</v>
      </c>
      <c r="N391" s="253" t="s">
        <v>47</v>
      </c>
      <c r="O391" s="92"/>
      <c r="P391" s="254">
        <f>O391*H391</f>
        <v>0</v>
      </c>
      <c r="Q391" s="254">
        <v>0.1899575</v>
      </c>
      <c r="R391" s="254">
        <f>Q391*H391</f>
        <v>882.16263000000004</v>
      </c>
      <c r="S391" s="254">
        <v>0</v>
      </c>
      <c r="T391" s="255">
        <f>S391*H391</f>
        <v>0</v>
      </c>
      <c r="U391" s="39"/>
      <c r="V391" s="39"/>
      <c r="W391" s="39"/>
      <c r="X391" s="39"/>
      <c r="Y391" s="39"/>
      <c r="Z391" s="39"/>
      <c r="AA391" s="39"/>
      <c r="AB391" s="39"/>
      <c r="AC391" s="39"/>
      <c r="AD391" s="39"/>
      <c r="AE391" s="39"/>
      <c r="AR391" s="256" t="s">
        <v>259</v>
      </c>
      <c r="AT391" s="256" t="s">
        <v>255</v>
      </c>
      <c r="AU391" s="256" t="s">
        <v>14</v>
      </c>
      <c r="AY391" s="18" t="s">
        <v>253</v>
      </c>
      <c r="BE391" s="257">
        <f>IF(N391="základní",J391,0)</f>
        <v>0</v>
      </c>
      <c r="BF391" s="257">
        <f>IF(N391="snížená",J391,0)</f>
        <v>0</v>
      </c>
      <c r="BG391" s="257">
        <f>IF(N391="zákl. přenesená",J391,0)</f>
        <v>0</v>
      </c>
      <c r="BH391" s="257">
        <f>IF(N391="sníž. přenesená",J391,0)</f>
        <v>0</v>
      </c>
      <c r="BI391" s="257">
        <f>IF(N391="nulová",J391,0)</f>
        <v>0</v>
      </c>
      <c r="BJ391" s="18" t="s">
        <v>90</v>
      </c>
      <c r="BK391" s="257">
        <f>ROUND(I391*H391,2)</f>
        <v>0</v>
      </c>
      <c r="BL391" s="18" t="s">
        <v>259</v>
      </c>
      <c r="BM391" s="256" t="s">
        <v>603</v>
      </c>
    </row>
    <row r="392" s="2" customFormat="1">
      <c r="A392" s="39"/>
      <c r="B392" s="40"/>
      <c r="C392" s="41"/>
      <c r="D392" s="258" t="s">
        <v>261</v>
      </c>
      <c r="E392" s="41"/>
      <c r="F392" s="259" t="s">
        <v>604</v>
      </c>
      <c r="G392" s="41"/>
      <c r="H392" s="41"/>
      <c r="I392" s="156"/>
      <c r="J392" s="41"/>
      <c r="K392" s="41"/>
      <c r="L392" s="45"/>
      <c r="M392" s="260"/>
      <c r="N392" s="261"/>
      <c r="O392" s="92"/>
      <c r="P392" s="92"/>
      <c r="Q392" s="92"/>
      <c r="R392" s="92"/>
      <c r="S392" s="92"/>
      <c r="T392" s="93"/>
      <c r="U392" s="39"/>
      <c r="V392" s="39"/>
      <c r="W392" s="39"/>
      <c r="X392" s="39"/>
      <c r="Y392" s="39"/>
      <c r="Z392" s="39"/>
      <c r="AA392" s="39"/>
      <c r="AB392" s="39"/>
      <c r="AC392" s="39"/>
      <c r="AD392" s="39"/>
      <c r="AE392" s="39"/>
      <c r="AT392" s="18" t="s">
        <v>261</v>
      </c>
      <c r="AU392" s="18" t="s">
        <v>14</v>
      </c>
    </row>
    <row r="393" s="13" customFormat="1">
      <c r="A393" s="13"/>
      <c r="B393" s="262"/>
      <c r="C393" s="263"/>
      <c r="D393" s="258" t="s">
        <v>266</v>
      </c>
      <c r="E393" s="264" t="s">
        <v>1</v>
      </c>
      <c r="F393" s="265" t="s">
        <v>605</v>
      </c>
      <c r="G393" s="263"/>
      <c r="H393" s="266">
        <v>4644</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266</v>
      </c>
      <c r="AU393" s="272" t="s">
        <v>14</v>
      </c>
      <c r="AV393" s="13" t="s">
        <v>14</v>
      </c>
      <c r="AW393" s="13" t="s">
        <v>36</v>
      </c>
      <c r="AX393" s="13" t="s">
        <v>82</v>
      </c>
      <c r="AY393" s="272" t="s">
        <v>253</v>
      </c>
    </row>
    <row r="394" s="14" customFormat="1">
      <c r="A394" s="14"/>
      <c r="B394" s="273"/>
      <c r="C394" s="274"/>
      <c r="D394" s="258" t="s">
        <v>266</v>
      </c>
      <c r="E394" s="275" t="s">
        <v>1</v>
      </c>
      <c r="F394" s="276" t="s">
        <v>269</v>
      </c>
      <c r="G394" s="274"/>
      <c r="H394" s="277">
        <v>4644</v>
      </c>
      <c r="I394" s="278"/>
      <c r="J394" s="274"/>
      <c r="K394" s="274"/>
      <c r="L394" s="279"/>
      <c r="M394" s="280"/>
      <c r="N394" s="281"/>
      <c r="O394" s="281"/>
      <c r="P394" s="281"/>
      <c r="Q394" s="281"/>
      <c r="R394" s="281"/>
      <c r="S394" s="281"/>
      <c r="T394" s="282"/>
      <c r="U394" s="14"/>
      <c r="V394" s="14"/>
      <c r="W394" s="14"/>
      <c r="X394" s="14"/>
      <c r="Y394" s="14"/>
      <c r="Z394" s="14"/>
      <c r="AA394" s="14"/>
      <c r="AB394" s="14"/>
      <c r="AC394" s="14"/>
      <c r="AD394" s="14"/>
      <c r="AE394" s="14"/>
      <c r="AT394" s="283" t="s">
        <v>266</v>
      </c>
      <c r="AU394" s="283" t="s">
        <v>14</v>
      </c>
      <c r="AV394" s="14" t="s">
        <v>259</v>
      </c>
      <c r="AW394" s="14" t="s">
        <v>36</v>
      </c>
      <c r="AX394" s="14" t="s">
        <v>90</v>
      </c>
      <c r="AY394" s="283" t="s">
        <v>253</v>
      </c>
    </row>
    <row r="395" s="2" customFormat="1" ht="24" customHeight="1">
      <c r="A395" s="39"/>
      <c r="B395" s="40"/>
      <c r="C395" s="284" t="s">
        <v>606</v>
      </c>
      <c r="D395" s="284" t="s">
        <v>452</v>
      </c>
      <c r="E395" s="285" t="s">
        <v>607</v>
      </c>
      <c r="F395" s="286" t="s">
        <v>608</v>
      </c>
      <c r="G395" s="287" t="s">
        <v>140</v>
      </c>
      <c r="H395" s="288">
        <v>4736.8800000000001</v>
      </c>
      <c r="I395" s="289"/>
      <c r="J395" s="290">
        <f>ROUND(I395*H395,2)</f>
        <v>0</v>
      </c>
      <c r="K395" s="286" t="s">
        <v>1</v>
      </c>
      <c r="L395" s="291"/>
      <c r="M395" s="292" t="s">
        <v>1</v>
      </c>
      <c r="N395" s="293" t="s">
        <v>47</v>
      </c>
      <c r="O395" s="92"/>
      <c r="P395" s="254">
        <f>O395*H395</f>
        <v>0</v>
      </c>
      <c r="Q395" s="254">
        <v>1</v>
      </c>
      <c r="R395" s="254">
        <f>Q395*H395</f>
        <v>4736.8800000000001</v>
      </c>
      <c r="S395" s="254">
        <v>0</v>
      </c>
      <c r="T395" s="255">
        <f>S395*H395</f>
        <v>0</v>
      </c>
      <c r="U395" s="39"/>
      <c r="V395" s="39"/>
      <c r="W395" s="39"/>
      <c r="X395" s="39"/>
      <c r="Y395" s="39"/>
      <c r="Z395" s="39"/>
      <c r="AA395" s="39"/>
      <c r="AB395" s="39"/>
      <c r="AC395" s="39"/>
      <c r="AD395" s="39"/>
      <c r="AE395" s="39"/>
      <c r="AR395" s="256" t="s">
        <v>293</v>
      </c>
      <c r="AT395" s="256" t="s">
        <v>452</v>
      </c>
      <c r="AU395" s="256" t="s">
        <v>14</v>
      </c>
      <c r="AY395" s="18" t="s">
        <v>253</v>
      </c>
      <c r="BE395" s="257">
        <f>IF(N395="základní",J395,0)</f>
        <v>0</v>
      </c>
      <c r="BF395" s="257">
        <f>IF(N395="snížená",J395,0)</f>
        <v>0</v>
      </c>
      <c r="BG395" s="257">
        <f>IF(N395="zákl. přenesená",J395,0)</f>
        <v>0</v>
      </c>
      <c r="BH395" s="257">
        <f>IF(N395="sníž. přenesená",J395,0)</f>
        <v>0</v>
      </c>
      <c r="BI395" s="257">
        <f>IF(N395="nulová",J395,0)</f>
        <v>0</v>
      </c>
      <c r="BJ395" s="18" t="s">
        <v>90</v>
      </c>
      <c r="BK395" s="257">
        <f>ROUND(I395*H395,2)</f>
        <v>0</v>
      </c>
      <c r="BL395" s="18" t="s">
        <v>259</v>
      </c>
      <c r="BM395" s="256" t="s">
        <v>609</v>
      </c>
    </row>
    <row r="396" s="13" customFormat="1">
      <c r="A396" s="13"/>
      <c r="B396" s="262"/>
      <c r="C396" s="263"/>
      <c r="D396" s="258" t="s">
        <v>266</v>
      </c>
      <c r="E396" s="264" t="s">
        <v>1</v>
      </c>
      <c r="F396" s="265" t="s">
        <v>610</v>
      </c>
      <c r="G396" s="263"/>
      <c r="H396" s="266">
        <v>4736.8800000000001</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266</v>
      </c>
      <c r="AU396" s="272" t="s">
        <v>14</v>
      </c>
      <c r="AV396" s="13" t="s">
        <v>14</v>
      </c>
      <c r="AW396" s="13" t="s">
        <v>36</v>
      </c>
      <c r="AX396" s="13" t="s">
        <v>82</v>
      </c>
      <c r="AY396" s="272" t="s">
        <v>253</v>
      </c>
    </row>
    <row r="397" s="14" customFormat="1">
      <c r="A397" s="14"/>
      <c r="B397" s="273"/>
      <c r="C397" s="274"/>
      <c r="D397" s="258" t="s">
        <v>266</v>
      </c>
      <c r="E397" s="275" t="s">
        <v>1</v>
      </c>
      <c r="F397" s="276" t="s">
        <v>269</v>
      </c>
      <c r="G397" s="274"/>
      <c r="H397" s="277">
        <v>4736.8800000000001</v>
      </c>
      <c r="I397" s="278"/>
      <c r="J397" s="274"/>
      <c r="K397" s="274"/>
      <c r="L397" s="279"/>
      <c r="M397" s="280"/>
      <c r="N397" s="281"/>
      <c r="O397" s="281"/>
      <c r="P397" s="281"/>
      <c r="Q397" s="281"/>
      <c r="R397" s="281"/>
      <c r="S397" s="281"/>
      <c r="T397" s="282"/>
      <c r="U397" s="14"/>
      <c r="V397" s="14"/>
      <c r="W397" s="14"/>
      <c r="X397" s="14"/>
      <c r="Y397" s="14"/>
      <c r="Z397" s="14"/>
      <c r="AA397" s="14"/>
      <c r="AB397" s="14"/>
      <c r="AC397" s="14"/>
      <c r="AD397" s="14"/>
      <c r="AE397" s="14"/>
      <c r="AT397" s="283" t="s">
        <v>266</v>
      </c>
      <c r="AU397" s="283" t="s">
        <v>14</v>
      </c>
      <c r="AV397" s="14" t="s">
        <v>259</v>
      </c>
      <c r="AW397" s="14" t="s">
        <v>36</v>
      </c>
      <c r="AX397" s="14" t="s">
        <v>90</v>
      </c>
      <c r="AY397" s="283" t="s">
        <v>253</v>
      </c>
    </row>
    <row r="398" s="2" customFormat="1" ht="60" customHeight="1">
      <c r="A398" s="39"/>
      <c r="B398" s="40"/>
      <c r="C398" s="245" t="s">
        <v>611</v>
      </c>
      <c r="D398" s="245" t="s">
        <v>255</v>
      </c>
      <c r="E398" s="246" t="s">
        <v>612</v>
      </c>
      <c r="F398" s="247" t="s">
        <v>613</v>
      </c>
      <c r="G398" s="248" t="s">
        <v>140</v>
      </c>
      <c r="H398" s="249">
        <v>280.69999999999999</v>
      </c>
      <c r="I398" s="250"/>
      <c r="J398" s="251">
        <f>ROUND(I398*H398,2)</f>
        <v>0</v>
      </c>
      <c r="K398" s="247" t="s">
        <v>1</v>
      </c>
      <c r="L398" s="45"/>
      <c r="M398" s="252" t="s">
        <v>1</v>
      </c>
      <c r="N398" s="253" t="s">
        <v>47</v>
      </c>
      <c r="O398" s="92"/>
      <c r="P398" s="254">
        <f>O398*H398</f>
        <v>0</v>
      </c>
      <c r="Q398" s="254">
        <v>0.18995999999999999</v>
      </c>
      <c r="R398" s="254">
        <f>Q398*H398</f>
        <v>53.321771999999996</v>
      </c>
      <c r="S398" s="254">
        <v>0</v>
      </c>
      <c r="T398" s="255">
        <f>S398*H398</f>
        <v>0</v>
      </c>
      <c r="U398" s="39"/>
      <c r="V398" s="39"/>
      <c r="W398" s="39"/>
      <c r="X398" s="39"/>
      <c r="Y398" s="39"/>
      <c r="Z398" s="39"/>
      <c r="AA398" s="39"/>
      <c r="AB398" s="39"/>
      <c r="AC398" s="39"/>
      <c r="AD398" s="39"/>
      <c r="AE398" s="39"/>
      <c r="AR398" s="256" t="s">
        <v>259</v>
      </c>
      <c r="AT398" s="256" t="s">
        <v>255</v>
      </c>
      <c r="AU398" s="256" t="s">
        <v>14</v>
      </c>
      <c r="AY398" s="18" t="s">
        <v>253</v>
      </c>
      <c r="BE398" s="257">
        <f>IF(N398="základní",J398,0)</f>
        <v>0</v>
      </c>
      <c r="BF398" s="257">
        <f>IF(N398="snížená",J398,0)</f>
        <v>0</v>
      </c>
      <c r="BG398" s="257">
        <f>IF(N398="zákl. přenesená",J398,0)</f>
        <v>0</v>
      </c>
      <c r="BH398" s="257">
        <f>IF(N398="sníž. přenesená",J398,0)</f>
        <v>0</v>
      </c>
      <c r="BI398" s="257">
        <f>IF(N398="nulová",J398,0)</f>
        <v>0</v>
      </c>
      <c r="BJ398" s="18" t="s">
        <v>90</v>
      </c>
      <c r="BK398" s="257">
        <f>ROUND(I398*H398,2)</f>
        <v>0</v>
      </c>
      <c r="BL398" s="18" t="s">
        <v>259</v>
      </c>
      <c r="BM398" s="256" t="s">
        <v>614</v>
      </c>
    </row>
    <row r="399" s="2" customFormat="1">
      <c r="A399" s="39"/>
      <c r="B399" s="40"/>
      <c r="C399" s="41"/>
      <c r="D399" s="258" t="s">
        <v>261</v>
      </c>
      <c r="E399" s="41"/>
      <c r="F399" s="259" t="s">
        <v>604</v>
      </c>
      <c r="G399" s="41"/>
      <c r="H399" s="41"/>
      <c r="I399" s="156"/>
      <c r="J399" s="41"/>
      <c r="K399" s="41"/>
      <c r="L399" s="45"/>
      <c r="M399" s="260"/>
      <c r="N399" s="261"/>
      <c r="O399" s="92"/>
      <c r="P399" s="92"/>
      <c r="Q399" s="92"/>
      <c r="R399" s="92"/>
      <c r="S399" s="92"/>
      <c r="T399" s="93"/>
      <c r="U399" s="39"/>
      <c r="V399" s="39"/>
      <c r="W399" s="39"/>
      <c r="X399" s="39"/>
      <c r="Y399" s="39"/>
      <c r="Z399" s="39"/>
      <c r="AA399" s="39"/>
      <c r="AB399" s="39"/>
      <c r="AC399" s="39"/>
      <c r="AD399" s="39"/>
      <c r="AE399" s="39"/>
      <c r="AT399" s="18" t="s">
        <v>261</v>
      </c>
      <c r="AU399" s="18" t="s">
        <v>14</v>
      </c>
    </row>
    <row r="400" s="13" customFormat="1">
      <c r="A400" s="13"/>
      <c r="B400" s="262"/>
      <c r="C400" s="263"/>
      <c r="D400" s="258" t="s">
        <v>266</v>
      </c>
      <c r="E400" s="264" t="s">
        <v>1</v>
      </c>
      <c r="F400" s="265" t="s">
        <v>615</v>
      </c>
      <c r="G400" s="263"/>
      <c r="H400" s="266">
        <v>159</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266</v>
      </c>
      <c r="AU400" s="272" t="s">
        <v>14</v>
      </c>
      <c r="AV400" s="13" t="s">
        <v>14</v>
      </c>
      <c r="AW400" s="13" t="s">
        <v>36</v>
      </c>
      <c r="AX400" s="13" t="s">
        <v>82</v>
      </c>
      <c r="AY400" s="272" t="s">
        <v>253</v>
      </c>
    </row>
    <row r="401" s="13" customFormat="1">
      <c r="A401" s="13"/>
      <c r="B401" s="262"/>
      <c r="C401" s="263"/>
      <c r="D401" s="258" t="s">
        <v>266</v>
      </c>
      <c r="E401" s="264" t="s">
        <v>1</v>
      </c>
      <c r="F401" s="265" t="s">
        <v>616</v>
      </c>
      <c r="G401" s="263"/>
      <c r="H401" s="266">
        <v>110</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266</v>
      </c>
      <c r="AU401" s="272" t="s">
        <v>14</v>
      </c>
      <c r="AV401" s="13" t="s">
        <v>14</v>
      </c>
      <c r="AW401" s="13" t="s">
        <v>36</v>
      </c>
      <c r="AX401" s="13" t="s">
        <v>82</v>
      </c>
      <c r="AY401" s="272" t="s">
        <v>253</v>
      </c>
    </row>
    <row r="402" s="13" customFormat="1">
      <c r="A402" s="13"/>
      <c r="B402" s="262"/>
      <c r="C402" s="263"/>
      <c r="D402" s="258" t="s">
        <v>266</v>
      </c>
      <c r="E402" s="264" t="s">
        <v>1</v>
      </c>
      <c r="F402" s="265" t="s">
        <v>617</v>
      </c>
      <c r="G402" s="263"/>
      <c r="H402" s="266">
        <v>11.699999999999999</v>
      </c>
      <c r="I402" s="267"/>
      <c r="J402" s="263"/>
      <c r="K402" s="263"/>
      <c r="L402" s="268"/>
      <c r="M402" s="269"/>
      <c r="N402" s="270"/>
      <c r="O402" s="270"/>
      <c r="P402" s="270"/>
      <c r="Q402" s="270"/>
      <c r="R402" s="270"/>
      <c r="S402" s="270"/>
      <c r="T402" s="271"/>
      <c r="U402" s="13"/>
      <c r="V402" s="13"/>
      <c r="W402" s="13"/>
      <c r="X402" s="13"/>
      <c r="Y402" s="13"/>
      <c r="Z402" s="13"/>
      <c r="AA402" s="13"/>
      <c r="AB402" s="13"/>
      <c r="AC402" s="13"/>
      <c r="AD402" s="13"/>
      <c r="AE402" s="13"/>
      <c r="AT402" s="272" t="s">
        <v>266</v>
      </c>
      <c r="AU402" s="272" t="s">
        <v>14</v>
      </c>
      <c r="AV402" s="13" t="s">
        <v>14</v>
      </c>
      <c r="AW402" s="13" t="s">
        <v>36</v>
      </c>
      <c r="AX402" s="13" t="s">
        <v>82</v>
      </c>
      <c r="AY402" s="272" t="s">
        <v>253</v>
      </c>
    </row>
    <row r="403" s="14" customFormat="1">
      <c r="A403" s="14"/>
      <c r="B403" s="273"/>
      <c r="C403" s="274"/>
      <c r="D403" s="258" t="s">
        <v>266</v>
      </c>
      <c r="E403" s="275" t="s">
        <v>1</v>
      </c>
      <c r="F403" s="276" t="s">
        <v>269</v>
      </c>
      <c r="G403" s="274"/>
      <c r="H403" s="277">
        <v>280.69999999999999</v>
      </c>
      <c r="I403" s="278"/>
      <c r="J403" s="274"/>
      <c r="K403" s="274"/>
      <c r="L403" s="279"/>
      <c r="M403" s="280"/>
      <c r="N403" s="281"/>
      <c r="O403" s="281"/>
      <c r="P403" s="281"/>
      <c r="Q403" s="281"/>
      <c r="R403" s="281"/>
      <c r="S403" s="281"/>
      <c r="T403" s="282"/>
      <c r="U403" s="14"/>
      <c r="V403" s="14"/>
      <c r="W403" s="14"/>
      <c r="X403" s="14"/>
      <c r="Y403" s="14"/>
      <c r="Z403" s="14"/>
      <c r="AA403" s="14"/>
      <c r="AB403" s="14"/>
      <c r="AC403" s="14"/>
      <c r="AD403" s="14"/>
      <c r="AE403" s="14"/>
      <c r="AT403" s="283" t="s">
        <v>266</v>
      </c>
      <c r="AU403" s="283" t="s">
        <v>14</v>
      </c>
      <c r="AV403" s="14" t="s">
        <v>259</v>
      </c>
      <c r="AW403" s="14" t="s">
        <v>36</v>
      </c>
      <c r="AX403" s="14" t="s">
        <v>90</v>
      </c>
      <c r="AY403" s="283" t="s">
        <v>253</v>
      </c>
    </row>
    <row r="404" s="2" customFormat="1" ht="16.5" customHeight="1">
      <c r="A404" s="39"/>
      <c r="B404" s="40"/>
      <c r="C404" s="284" t="s">
        <v>618</v>
      </c>
      <c r="D404" s="284" t="s">
        <v>452</v>
      </c>
      <c r="E404" s="285" t="s">
        <v>619</v>
      </c>
      <c r="F404" s="286" t="s">
        <v>620</v>
      </c>
      <c r="G404" s="287" t="s">
        <v>140</v>
      </c>
      <c r="H404" s="288">
        <v>163</v>
      </c>
      <c r="I404" s="289"/>
      <c r="J404" s="290">
        <f>ROUND(I404*H404,2)</f>
        <v>0</v>
      </c>
      <c r="K404" s="286" t="s">
        <v>1</v>
      </c>
      <c r="L404" s="291"/>
      <c r="M404" s="292" t="s">
        <v>1</v>
      </c>
      <c r="N404" s="293" t="s">
        <v>47</v>
      </c>
      <c r="O404" s="92"/>
      <c r="P404" s="254">
        <f>O404*H404</f>
        <v>0</v>
      </c>
      <c r="Q404" s="254">
        <v>0.13500000000000001</v>
      </c>
      <c r="R404" s="254">
        <f>Q404*H404</f>
        <v>22.005000000000003</v>
      </c>
      <c r="S404" s="254">
        <v>0</v>
      </c>
      <c r="T404" s="255">
        <f>S404*H404</f>
        <v>0</v>
      </c>
      <c r="U404" s="39"/>
      <c r="V404" s="39"/>
      <c r="W404" s="39"/>
      <c r="X404" s="39"/>
      <c r="Y404" s="39"/>
      <c r="Z404" s="39"/>
      <c r="AA404" s="39"/>
      <c r="AB404" s="39"/>
      <c r="AC404" s="39"/>
      <c r="AD404" s="39"/>
      <c r="AE404" s="39"/>
      <c r="AR404" s="256" t="s">
        <v>293</v>
      </c>
      <c r="AT404" s="256" t="s">
        <v>452</v>
      </c>
      <c r="AU404" s="256" t="s">
        <v>14</v>
      </c>
      <c r="AY404" s="18" t="s">
        <v>253</v>
      </c>
      <c r="BE404" s="257">
        <f>IF(N404="základní",J404,0)</f>
        <v>0</v>
      </c>
      <c r="BF404" s="257">
        <f>IF(N404="snížená",J404,0)</f>
        <v>0</v>
      </c>
      <c r="BG404" s="257">
        <f>IF(N404="zákl. přenesená",J404,0)</f>
        <v>0</v>
      </c>
      <c r="BH404" s="257">
        <f>IF(N404="sníž. přenesená",J404,0)</f>
        <v>0</v>
      </c>
      <c r="BI404" s="257">
        <f>IF(N404="nulová",J404,0)</f>
        <v>0</v>
      </c>
      <c r="BJ404" s="18" t="s">
        <v>90</v>
      </c>
      <c r="BK404" s="257">
        <f>ROUND(I404*H404,2)</f>
        <v>0</v>
      </c>
      <c r="BL404" s="18" t="s">
        <v>259</v>
      </c>
      <c r="BM404" s="256" t="s">
        <v>621</v>
      </c>
    </row>
    <row r="405" s="13" customFormat="1">
      <c r="A405" s="13"/>
      <c r="B405" s="262"/>
      <c r="C405" s="263"/>
      <c r="D405" s="258" t="s">
        <v>266</v>
      </c>
      <c r="E405" s="264" t="s">
        <v>1</v>
      </c>
      <c r="F405" s="265" t="s">
        <v>473</v>
      </c>
      <c r="G405" s="263"/>
      <c r="H405" s="266">
        <v>159</v>
      </c>
      <c r="I405" s="267"/>
      <c r="J405" s="263"/>
      <c r="K405" s="263"/>
      <c r="L405" s="268"/>
      <c r="M405" s="269"/>
      <c r="N405" s="270"/>
      <c r="O405" s="270"/>
      <c r="P405" s="270"/>
      <c r="Q405" s="270"/>
      <c r="R405" s="270"/>
      <c r="S405" s="270"/>
      <c r="T405" s="271"/>
      <c r="U405" s="13"/>
      <c r="V405" s="13"/>
      <c r="W405" s="13"/>
      <c r="X405" s="13"/>
      <c r="Y405" s="13"/>
      <c r="Z405" s="13"/>
      <c r="AA405" s="13"/>
      <c r="AB405" s="13"/>
      <c r="AC405" s="13"/>
      <c r="AD405" s="13"/>
      <c r="AE405" s="13"/>
      <c r="AT405" s="272" t="s">
        <v>266</v>
      </c>
      <c r="AU405" s="272" t="s">
        <v>14</v>
      </c>
      <c r="AV405" s="13" t="s">
        <v>14</v>
      </c>
      <c r="AW405" s="13" t="s">
        <v>36</v>
      </c>
      <c r="AX405" s="13" t="s">
        <v>82</v>
      </c>
      <c r="AY405" s="272" t="s">
        <v>253</v>
      </c>
    </row>
    <row r="406" s="13" customFormat="1">
      <c r="A406" s="13"/>
      <c r="B406" s="262"/>
      <c r="C406" s="263"/>
      <c r="D406" s="258" t="s">
        <v>266</v>
      </c>
      <c r="E406" s="264" t="s">
        <v>1</v>
      </c>
      <c r="F406" s="265" t="s">
        <v>622</v>
      </c>
      <c r="G406" s="263"/>
      <c r="H406" s="266">
        <v>4</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266</v>
      </c>
      <c r="AU406" s="272" t="s">
        <v>14</v>
      </c>
      <c r="AV406" s="13" t="s">
        <v>14</v>
      </c>
      <c r="AW406" s="13" t="s">
        <v>36</v>
      </c>
      <c r="AX406" s="13" t="s">
        <v>82</v>
      </c>
      <c r="AY406" s="272" t="s">
        <v>253</v>
      </c>
    </row>
    <row r="407" s="14" customFormat="1">
      <c r="A407" s="14"/>
      <c r="B407" s="273"/>
      <c r="C407" s="274"/>
      <c r="D407" s="258" t="s">
        <v>266</v>
      </c>
      <c r="E407" s="275" t="s">
        <v>1</v>
      </c>
      <c r="F407" s="276" t="s">
        <v>269</v>
      </c>
      <c r="G407" s="274"/>
      <c r="H407" s="277">
        <v>163</v>
      </c>
      <c r="I407" s="278"/>
      <c r="J407" s="274"/>
      <c r="K407" s="274"/>
      <c r="L407" s="279"/>
      <c r="M407" s="280"/>
      <c r="N407" s="281"/>
      <c r="O407" s="281"/>
      <c r="P407" s="281"/>
      <c r="Q407" s="281"/>
      <c r="R407" s="281"/>
      <c r="S407" s="281"/>
      <c r="T407" s="282"/>
      <c r="U407" s="14"/>
      <c r="V407" s="14"/>
      <c r="W407" s="14"/>
      <c r="X407" s="14"/>
      <c r="Y407" s="14"/>
      <c r="Z407" s="14"/>
      <c r="AA407" s="14"/>
      <c r="AB407" s="14"/>
      <c r="AC407" s="14"/>
      <c r="AD407" s="14"/>
      <c r="AE407" s="14"/>
      <c r="AT407" s="283" t="s">
        <v>266</v>
      </c>
      <c r="AU407" s="283" t="s">
        <v>14</v>
      </c>
      <c r="AV407" s="14" t="s">
        <v>259</v>
      </c>
      <c r="AW407" s="14" t="s">
        <v>36</v>
      </c>
      <c r="AX407" s="14" t="s">
        <v>90</v>
      </c>
      <c r="AY407" s="283" t="s">
        <v>253</v>
      </c>
    </row>
    <row r="408" s="2" customFormat="1" ht="16.5" customHeight="1">
      <c r="A408" s="39"/>
      <c r="B408" s="40"/>
      <c r="C408" s="284" t="s">
        <v>623</v>
      </c>
      <c r="D408" s="284" t="s">
        <v>452</v>
      </c>
      <c r="E408" s="285" t="s">
        <v>624</v>
      </c>
      <c r="F408" s="286" t="s">
        <v>625</v>
      </c>
      <c r="G408" s="287" t="s">
        <v>140</v>
      </c>
      <c r="H408" s="288">
        <v>110</v>
      </c>
      <c r="I408" s="289"/>
      <c r="J408" s="290">
        <f>ROUND(I408*H408,2)</f>
        <v>0</v>
      </c>
      <c r="K408" s="286" t="s">
        <v>1</v>
      </c>
      <c r="L408" s="291"/>
      <c r="M408" s="292" t="s">
        <v>1</v>
      </c>
      <c r="N408" s="293" t="s">
        <v>47</v>
      </c>
      <c r="O408" s="92"/>
      <c r="P408" s="254">
        <f>O408*H408</f>
        <v>0</v>
      </c>
      <c r="Q408" s="254">
        <v>0.11799999999999999</v>
      </c>
      <c r="R408" s="254">
        <f>Q408*H408</f>
        <v>12.979999999999999</v>
      </c>
      <c r="S408" s="254">
        <v>0</v>
      </c>
      <c r="T408" s="255">
        <f>S408*H408</f>
        <v>0</v>
      </c>
      <c r="U408" s="39"/>
      <c r="V408" s="39"/>
      <c r="W408" s="39"/>
      <c r="X408" s="39"/>
      <c r="Y408" s="39"/>
      <c r="Z408" s="39"/>
      <c r="AA408" s="39"/>
      <c r="AB408" s="39"/>
      <c r="AC408" s="39"/>
      <c r="AD408" s="39"/>
      <c r="AE408" s="39"/>
      <c r="AR408" s="256" t="s">
        <v>293</v>
      </c>
      <c r="AT408" s="256" t="s">
        <v>452</v>
      </c>
      <c r="AU408" s="256" t="s">
        <v>14</v>
      </c>
      <c r="AY408" s="18" t="s">
        <v>253</v>
      </c>
      <c r="BE408" s="257">
        <f>IF(N408="základní",J408,0)</f>
        <v>0</v>
      </c>
      <c r="BF408" s="257">
        <f>IF(N408="snížená",J408,0)</f>
        <v>0</v>
      </c>
      <c r="BG408" s="257">
        <f>IF(N408="zákl. přenesená",J408,0)</f>
        <v>0</v>
      </c>
      <c r="BH408" s="257">
        <f>IF(N408="sníž. přenesená",J408,0)</f>
        <v>0</v>
      </c>
      <c r="BI408" s="257">
        <f>IF(N408="nulová",J408,0)</f>
        <v>0</v>
      </c>
      <c r="BJ408" s="18" t="s">
        <v>90</v>
      </c>
      <c r="BK408" s="257">
        <f>ROUND(I408*H408,2)</f>
        <v>0</v>
      </c>
      <c r="BL408" s="18" t="s">
        <v>259</v>
      </c>
      <c r="BM408" s="256" t="s">
        <v>626</v>
      </c>
    </row>
    <row r="409" s="13" customFormat="1">
      <c r="A409" s="13"/>
      <c r="B409" s="262"/>
      <c r="C409" s="263"/>
      <c r="D409" s="258" t="s">
        <v>266</v>
      </c>
      <c r="E409" s="264" t="s">
        <v>1</v>
      </c>
      <c r="F409" s="265" t="s">
        <v>472</v>
      </c>
      <c r="G409" s="263"/>
      <c r="H409" s="266">
        <v>110</v>
      </c>
      <c r="I409" s="267"/>
      <c r="J409" s="263"/>
      <c r="K409" s="263"/>
      <c r="L409" s="268"/>
      <c r="M409" s="269"/>
      <c r="N409" s="270"/>
      <c r="O409" s="270"/>
      <c r="P409" s="270"/>
      <c r="Q409" s="270"/>
      <c r="R409" s="270"/>
      <c r="S409" s="270"/>
      <c r="T409" s="271"/>
      <c r="U409" s="13"/>
      <c r="V409" s="13"/>
      <c r="W409" s="13"/>
      <c r="X409" s="13"/>
      <c r="Y409" s="13"/>
      <c r="Z409" s="13"/>
      <c r="AA409" s="13"/>
      <c r="AB409" s="13"/>
      <c r="AC409" s="13"/>
      <c r="AD409" s="13"/>
      <c r="AE409" s="13"/>
      <c r="AT409" s="272" t="s">
        <v>266</v>
      </c>
      <c r="AU409" s="272" t="s">
        <v>14</v>
      </c>
      <c r="AV409" s="13" t="s">
        <v>14</v>
      </c>
      <c r="AW409" s="13" t="s">
        <v>36</v>
      </c>
      <c r="AX409" s="13" t="s">
        <v>82</v>
      </c>
      <c r="AY409" s="272" t="s">
        <v>253</v>
      </c>
    </row>
    <row r="410" s="14" customFormat="1">
      <c r="A410" s="14"/>
      <c r="B410" s="273"/>
      <c r="C410" s="274"/>
      <c r="D410" s="258" t="s">
        <v>266</v>
      </c>
      <c r="E410" s="275" t="s">
        <v>1</v>
      </c>
      <c r="F410" s="276" t="s">
        <v>269</v>
      </c>
      <c r="G410" s="274"/>
      <c r="H410" s="277">
        <v>110</v>
      </c>
      <c r="I410" s="278"/>
      <c r="J410" s="274"/>
      <c r="K410" s="274"/>
      <c r="L410" s="279"/>
      <c r="M410" s="280"/>
      <c r="N410" s="281"/>
      <c r="O410" s="281"/>
      <c r="P410" s="281"/>
      <c r="Q410" s="281"/>
      <c r="R410" s="281"/>
      <c r="S410" s="281"/>
      <c r="T410" s="282"/>
      <c r="U410" s="14"/>
      <c r="V410" s="14"/>
      <c r="W410" s="14"/>
      <c r="X410" s="14"/>
      <c r="Y410" s="14"/>
      <c r="Z410" s="14"/>
      <c r="AA410" s="14"/>
      <c r="AB410" s="14"/>
      <c r="AC410" s="14"/>
      <c r="AD410" s="14"/>
      <c r="AE410" s="14"/>
      <c r="AT410" s="283" t="s">
        <v>266</v>
      </c>
      <c r="AU410" s="283" t="s">
        <v>14</v>
      </c>
      <c r="AV410" s="14" t="s">
        <v>259</v>
      </c>
      <c r="AW410" s="14" t="s">
        <v>36</v>
      </c>
      <c r="AX410" s="14" t="s">
        <v>90</v>
      </c>
      <c r="AY410" s="283" t="s">
        <v>253</v>
      </c>
    </row>
    <row r="411" s="2" customFormat="1" ht="16.5" customHeight="1">
      <c r="A411" s="39"/>
      <c r="B411" s="40"/>
      <c r="C411" s="284" t="s">
        <v>627</v>
      </c>
      <c r="D411" s="284" t="s">
        <v>452</v>
      </c>
      <c r="E411" s="285" t="s">
        <v>628</v>
      </c>
      <c r="F411" s="286" t="s">
        <v>629</v>
      </c>
      <c r="G411" s="287" t="s">
        <v>140</v>
      </c>
      <c r="H411" s="288">
        <v>11.699999999999999</v>
      </c>
      <c r="I411" s="289"/>
      <c r="J411" s="290">
        <f>ROUND(I411*H411,2)</f>
        <v>0</v>
      </c>
      <c r="K411" s="286" t="s">
        <v>1</v>
      </c>
      <c r="L411" s="291"/>
      <c r="M411" s="292" t="s">
        <v>1</v>
      </c>
      <c r="N411" s="293" t="s">
        <v>47</v>
      </c>
      <c r="O411" s="92"/>
      <c r="P411" s="254">
        <f>O411*H411</f>
        <v>0</v>
      </c>
      <c r="Q411" s="254">
        <v>0.10199999999999999</v>
      </c>
      <c r="R411" s="254">
        <f>Q411*H411</f>
        <v>1.1933999999999998</v>
      </c>
      <c r="S411" s="254">
        <v>0</v>
      </c>
      <c r="T411" s="255">
        <f>S411*H411</f>
        <v>0</v>
      </c>
      <c r="U411" s="39"/>
      <c r="V411" s="39"/>
      <c r="W411" s="39"/>
      <c r="X411" s="39"/>
      <c r="Y411" s="39"/>
      <c r="Z411" s="39"/>
      <c r="AA411" s="39"/>
      <c r="AB411" s="39"/>
      <c r="AC411" s="39"/>
      <c r="AD411" s="39"/>
      <c r="AE411" s="39"/>
      <c r="AR411" s="256" t="s">
        <v>293</v>
      </c>
      <c r="AT411" s="256" t="s">
        <v>452</v>
      </c>
      <c r="AU411" s="256" t="s">
        <v>14</v>
      </c>
      <c r="AY411" s="18" t="s">
        <v>253</v>
      </c>
      <c r="BE411" s="257">
        <f>IF(N411="základní",J411,0)</f>
        <v>0</v>
      </c>
      <c r="BF411" s="257">
        <f>IF(N411="snížená",J411,0)</f>
        <v>0</v>
      </c>
      <c r="BG411" s="257">
        <f>IF(N411="zákl. přenesená",J411,0)</f>
        <v>0</v>
      </c>
      <c r="BH411" s="257">
        <f>IF(N411="sníž. přenesená",J411,0)</f>
        <v>0</v>
      </c>
      <c r="BI411" s="257">
        <f>IF(N411="nulová",J411,0)</f>
        <v>0</v>
      </c>
      <c r="BJ411" s="18" t="s">
        <v>90</v>
      </c>
      <c r="BK411" s="257">
        <f>ROUND(I411*H411,2)</f>
        <v>0</v>
      </c>
      <c r="BL411" s="18" t="s">
        <v>259</v>
      </c>
      <c r="BM411" s="256" t="s">
        <v>630</v>
      </c>
    </row>
    <row r="412" s="13" customFormat="1">
      <c r="A412" s="13"/>
      <c r="B412" s="262"/>
      <c r="C412" s="263"/>
      <c r="D412" s="258" t="s">
        <v>266</v>
      </c>
      <c r="E412" s="264" t="s">
        <v>1</v>
      </c>
      <c r="F412" s="265" t="s">
        <v>617</v>
      </c>
      <c r="G412" s="263"/>
      <c r="H412" s="266">
        <v>11.699999999999999</v>
      </c>
      <c r="I412" s="267"/>
      <c r="J412" s="263"/>
      <c r="K412" s="263"/>
      <c r="L412" s="268"/>
      <c r="M412" s="269"/>
      <c r="N412" s="270"/>
      <c r="O412" s="270"/>
      <c r="P412" s="270"/>
      <c r="Q412" s="270"/>
      <c r="R412" s="270"/>
      <c r="S412" s="270"/>
      <c r="T412" s="271"/>
      <c r="U412" s="13"/>
      <c r="V412" s="13"/>
      <c r="W412" s="13"/>
      <c r="X412" s="13"/>
      <c r="Y412" s="13"/>
      <c r="Z412" s="13"/>
      <c r="AA412" s="13"/>
      <c r="AB412" s="13"/>
      <c r="AC412" s="13"/>
      <c r="AD412" s="13"/>
      <c r="AE412" s="13"/>
      <c r="AT412" s="272" t="s">
        <v>266</v>
      </c>
      <c r="AU412" s="272" t="s">
        <v>14</v>
      </c>
      <c r="AV412" s="13" t="s">
        <v>14</v>
      </c>
      <c r="AW412" s="13" t="s">
        <v>36</v>
      </c>
      <c r="AX412" s="13" t="s">
        <v>82</v>
      </c>
      <c r="AY412" s="272" t="s">
        <v>253</v>
      </c>
    </row>
    <row r="413" s="14" customFormat="1">
      <c r="A413" s="14"/>
      <c r="B413" s="273"/>
      <c r="C413" s="274"/>
      <c r="D413" s="258" t="s">
        <v>266</v>
      </c>
      <c r="E413" s="275" t="s">
        <v>1</v>
      </c>
      <c r="F413" s="276" t="s">
        <v>269</v>
      </c>
      <c r="G413" s="274"/>
      <c r="H413" s="277">
        <v>11.699999999999999</v>
      </c>
      <c r="I413" s="278"/>
      <c r="J413" s="274"/>
      <c r="K413" s="274"/>
      <c r="L413" s="279"/>
      <c r="M413" s="280"/>
      <c r="N413" s="281"/>
      <c r="O413" s="281"/>
      <c r="P413" s="281"/>
      <c r="Q413" s="281"/>
      <c r="R413" s="281"/>
      <c r="S413" s="281"/>
      <c r="T413" s="282"/>
      <c r="U413" s="14"/>
      <c r="V413" s="14"/>
      <c r="W413" s="14"/>
      <c r="X413" s="14"/>
      <c r="Y413" s="14"/>
      <c r="Z413" s="14"/>
      <c r="AA413" s="14"/>
      <c r="AB413" s="14"/>
      <c r="AC413" s="14"/>
      <c r="AD413" s="14"/>
      <c r="AE413" s="14"/>
      <c r="AT413" s="283" t="s">
        <v>266</v>
      </c>
      <c r="AU413" s="283" t="s">
        <v>14</v>
      </c>
      <c r="AV413" s="14" t="s">
        <v>259</v>
      </c>
      <c r="AW413" s="14" t="s">
        <v>36</v>
      </c>
      <c r="AX413" s="14" t="s">
        <v>90</v>
      </c>
      <c r="AY413" s="283" t="s">
        <v>253</v>
      </c>
    </row>
    <row r="414" s="12" customFormat="1" ht="22.8" customHeight="1">
      <c r="A414" s="12"/>
      <c r="B414" s="229"/>
      <c r="C414" s="230"/>
      <c r="D414" s="231" t="s">
        <v>81</v>
      </c>
      <c r="E414" s="243" t="s">
        <v>285</v>
      </c>
      <c r="F414" s="243" t="s">
        <v>631</v>
      </c>
      <c r="G414" s="230"/>
      <c r="H414" s="230"/>
      <c r="I414" s="233"/>
      <c r="J414" s="244">
        <f>BK414</f>
        <v>0</v>
      </c>
      <c r="K414" s="230"/>
      <c r="L414" s="235"/>
      <c r="M414" s="236"/>
      <c r="N414" s="237"/>
      <c r="O414" s="237"/>
      <c r="P414" s="238">
        <f>SUM(P415:P417)</f>
        <v>0</v>
      </c>
      <c r="Q414" s="237"/>
      <c r="R414" s="238">
        <f>SUM(R415:R417)</f>
        <v>7.6109962500000004</v>
      </c>
      <c r="S414" s="237"/>
      <c r="T414" s="239">
        <f>SUM(T415:T417)</f>
        <v>0</v>
      </c>
      <c r="U414" s="12"/>
      <c r="V414" s="12"/>
      <c r="W414" s="12"/>
      <c r="X414" s="12"/>
      <c r="Y414" s="12"/>
      <c r="Z414" s="12"/>
      <c r="AA414" s="12"/>
      <c r="AB414" s="12"/>
      <c r="AC414" s="12"/>
      <c r="AD414" s="12"/>
      <c r="AE414" s="12"/>
      <c r="AR414" s="240" t="s">
        <v>90</v>
      </c>
      <c r="AT414" s="241" t="s">
        <v>81</v>
      </c>
      <c r="AU414" s="241" t="s">
        <v>90</v>
      </c>
      <c r="AY414" s="240" t="s">
        <v>253</v>
      </c>
      <c r="BK414" s="242">
        <f>SUM(BK415:BK417)</f>
        <v>0</v>
      </c>
    </row>
    <row r="415" s="2" customFormat="1" ht="24" customHeight="1">
      <c r="A415" s="39"/>
      <c r="B415" s="40"/>
      <c r="C415" s="245" t="s">
        <v>632</v>
      </c>
      <c r="D415" s="245" t="s">
        <v>255</v>
      </c>
      <c r="E415" s="246" t="s">
        <v>633</v>
      </c>
      <c r="F415" s="247" t="s">
        <v>634</v>
      </c>
      <c r="G415" s="248" t="s">
        <v>140</v>
      </c>
      <c r="H415" s="249">
        <v>313.5</v>
      </c>
      <c r="I415" s="250"/>
      <c r="J415" s="251">
        <f>ROUND(I415*H415,2)</f>
        <v>0</v>
      </c>
      <c r="K415" s="247" t="s">
        <v>258</v>
      </c>
      <c r="L415" s="45"/>
      <c r="M415" s="252" t="s">
        <v>1</v>
      </c>
      <c r="N415" s="253" t="s">
        <v>47</v>
      </c>
      <c r="O415" s="92"/>
      <c r="P415" s="254">
        <f>O415*H415</f>
        <v>0</v>
      </c>
      <c r="Q415" s="254">
        <v>0.0242775</v>
      </c>
      <c r="R415" s="254">
        <f>Q415*H415</f>
        <v>7.6109962500000004</v>
      </c>
      <c r="S415" s="254">
        <v>0</v>
      </c>
      <c r="T415" s="255">
        <f>S415*H415</f>
        <v>0</v>
      </c>
      <c r="U415" s="39"/>
      <c r="V415" s="39"/>
      <c r="W415" s="39"/>
      <c r="X415" s="39"/>
      <c r="Y415" s="39"/>
      <c r="Z415" s="39"/>
      <c r="AA415" s="39"/>
      <c r="AB415" s="39"/>
      <c r="AC415" s="39"/>
      <c r="AD415" s="39"/>
      <c r="AE415" s="39"/>
      <c r="AR415" s="256" t="s">
        <v>259</v>
      </c>
      <c r="AT415" s="256" t="s">
        <v>255</v>
      </c>
      <c r="AU415" s="256" t="s">
        <v>14</v>
      </c>
      <c r="AY415" s="18" t="s">
        <v>253</v>
      </c>
      <c r="BE415" s="257">
        <f>IF(N415="základní",J415,0)</f>
        <v>0</v>
      </c>
      <c r="BF415" s="257">
        <f>IF(N415="snížená",J415,0)</f>
        <v>0</v>
      </c>
      <c r="BG415" s="257">
        <f>IF(N415="zákl. přenesená",J415,0)</f>
        <v>0</v>
      </c>
      <c r="BH415" s="257">
        <f>IF(N415="sníž. přenesená",J415,0)</f>
        <v>0</v>
      </c>
      <c r="BI415" s="257">
        <f>IF(N415="nulová",J415,0)</f>
        <v>0</v>
      </c>
      <c r="BJ415" s="18" t="s">
        <v>90</v>
      </c>
      <c r="BK415" s="257">
        <f>ROUND(I415*H415,2)</f>
        <v>0</v>
      </c>
      <c r="BL415" s="18" t="s">
        <v>259</v>
      </c>
      <c r="BM415" s="256" t="s">
        <v>635</v>
      </c>
    </row>
    <row r="416" s="13" customFormat="1">
      <c r="A416" s="13"/>
      <c r="B416" s="262"/>
      <c r="C416" s="263"/>
      <c r="D416" s="258" t="s">
        <v>266</v>
      </c>
      <c r="E416" s="264" t="s">
        <v>1</v>
      </c>
      <c r="F416" s="265" t="s">
        <v>636</v>
      </c>
      <c r="G416" s="263"/>
      <c r="H416" s="266">
        <v>313.5</v>
      </c>
      <c r="I416" s="267"/>
      <c r="J416" s="263"/>
      <c r="K416" s="263"/>
      <c r="L416" s="268"/>
      <c r="M416" s="269"/>
      <c r="N416" s="270"/>
      <c r="O416" s="270"/>
      <c r="P416" s="270"/>
      <c r="Q416" s="270"/>
      <c r="R416" s="270"/>
      <c r="S416" s="270"/>
      <c r="T416" s="271"/>
      <c r="U416" s="13"/>
      <c r="V416" s="13"/>
      <c r="W416" s="13"/>
      <c r="X416" s="13"/>
      <c r="Y416" s="13"/>
      <c r="Z416" s="13"/>
      <c r="AA416" s="13"/>
      <c r="AB416" s="13"/>
      <c r="AC416" s="13"/>
      <c r="AD416" s="13"/>
      <c r="AE416" s="13"/>
      <c r="AT416" s="272" t="s">
        <v>266</v>
      </c>
      <c r="AU416" s="272" t="s">
        <v>14</v>
      </c>
      <c r="AV416" s="13" t="s">
        <v>14</v>
      </c>
      <c r="AW416" s="13" t="s">
        <v>36</v>
      </c>
      <c r="AX416" s="13" t="s">
        <v>82</v>
      </c>
      <c r="AY416" s="272" t="s">
        <v>253</v>
      </c>
    </row>
    <row r="417" s="14" customFormat="1">
      <c r="A417" s="14"/>
      <c r="B417" s="273"/>
      <c r="C417" s="274"/>
      <c r="D417" s="258" t="s">
        <v>266</v>
      </c>
      <c r="E417" s="275" t="s">
        <v>1</v>
      </c>
      <c r="F417" s="276" t="s">
        <v>269</v>
      </c>
      <c r="G417" s="274"/>
      <c r="H417" s="277">
        <v>313.5</v>
      </c>
      <c r="I417" s="278"/>
      <c r="J417" s="274"/>
      <c r="K417" s="274"/>
      <c r="L417" s="279"/>
      <c r="M417" s="280"/>
      <c r="N417" s="281"/>
      <c r="O417" s="281"/>
      <c r="P417" s="281"/>
      <c r="Q417" s="281"/>
      <c r="R417" s="281"/>
      <c r="S417" s="281"/>
      <c r="T417" s="282"/>
      <c r="U417" s="14"/>
      <c r="V417" s="14"/>
      <c r="W417" s="14"/>
      <c r="X417" s="14"/>
      <c r="Y417" s="14"/>
      <c r="Z417" s="14"/>
      <c r="AA417" s="14"/>
      <c r="AB417" s="14"/>
      <c r="AC417" s="14"/>
      <c r="AD417" s="14"/>
      <c r="AE417" s="14"/>
      <c r="AT417" s="283" t="s">
        <v>266</v>
      </c>
      <c r="AU417" s="283" t="s">
        <v>14</v>
      </c>
      <c r="AV417" s="14" t="s">
        <v>259</v>
      </c>
      <c r="AW417" s="14" t="s">
        <v>36</v>
      </c>
      <c r="AX417" s="14" t="s">
        <v>90</v>
      </c>
      <c r="AY417" s="283" t="s">
        <v>253</v>
      </c>
    </row>
    <row r="418" s="12" customFormat="1" ht="22.8" customHeight="1">
      <c r="A418" s="12"/>
      <c r="B418" s="229"/>
      <c r="C418" s="230"/>
      <c r="D418" s="231" t="s">
        <v>81</v>
      </c>
      <c r="E418" s="243" t="s">
        <v>293</v>
      </c>
      <c r="F418" s="243" t="s">
        <v>637</v>
      </c>
      <c r="G418" s="230"/>
      <c r="H418" s="230"/>
      <c r="I418" s="233"/>
      <c r="J418" s="244">
        <f>BK418</f>
        <v>0</v>
      </c>
      <c r="K418" s="230"/>
      <c r="L418" s="235"/>
      <c r="M418" s="236"/>
      <c r="N418" s="237"/>
      <c r="O418" s="237"/>
      <c r="P418" s="238">
        <f>SUM(P419:P449)</f>
        <v>0</v>
      </c>
      <c r="Q418" s="237"/>
      <c r="R418" s="238">
        <f>SUM(R419:R449)</f>
        <v>102.1234704</v>
      </c>
      <c r="S418" s="237"/>
      <c r="T418" s="239">
        <f>SUM(T419:T449)</f>
        <v>0</v>
      </c>
      <c r="U418" s="12"/>
      <c r="V418" s="12"/>
      <c r="W418" s="12"/>
      <c r="X418" s="12"/>
      <c r="Y418" s="12"/>
      <c r="Z418" s="12"/>
      <c r="AA418" s="12"/>
      <c r="AB418" s="12"/>
      <c r="AC418" s="12"/>
      <c r="AD418" s="12"/>
      <c r="AE418" s="12"/>
      <c r="AR418" s="240" t="s">
        <v>90</v>
      </c>
      <c r="AT418" s="241" t="s">
        <v>81</v>
      </c>
      <c r="AU418" s="241" t="s">
        <v>90</v>
      </c>
      <c r="AY418" s="240" t="s">
        <v>253</v>
      </c>
      <c r="BK418" s="242">
        <f>SUM(BK419:BK449)</f>
        <v>0</v>
      </c>
    </row>
    <row r="419" s="2" customFormat="1" ht="24" customHeight="1">
      <c r="A419" s="39"/>
      <c r="B419" s="40"/>
      <c r="C419" s="245" t="s">
        <v>638</v>
      </c>
      <c r="D419" s="245" t="s">
        <v>255</v>
      </c>
      <c r="E419" s="246" t="s">
        <v>639</v>
      </c>
      <c r="F419" s="247" t="s">
        <v>640</v>
      </c>
      <c r="G419" s="248" t="s">
        <v>178</v>
      </c>
      <c r="H419" s="249">
        <v>11</v>
      </c>
      <c r="I419" s="250"/>
      <c r="J419" s="251">
        <f>ROUND(I419*H419,2)</f>
        <v>0</v>
      </c>
      <c r="K419" s="247" t="s">
        <v>1</v>
      </c>
      <c r="L419" s="45"/>
      <c r="M419" s="252" t="s">
        <v>1</v>
      </c>
      <c r="N419" s="253" t="s">
        <v>47</v>
      </c>
      <c r="O419" s="92"/>
      <c r="P419" s="254">
        <f>O419*H419</f>
        <v>0</v>
      </c>
      <c r="Q419" s="254">
        <v>0</v>
      </c>
      <c r="R419" s="254">
        <f>Q419*H419</f>
        <v>0</v>
      </c>
      <c r="S419" s="254">
        <v>0</v>
      </c>
      <c r="T419" s="255">
        <f>S419*H419</f>
        <v>0</v>
      </c>
      <c r="U419" s="39"/>
      <c r="V419" s="39"/>
      <c r="W419" s="39"/>
      <c r="X419" s="39"/>
      <c r="Y419" s="39"/>
      <c r="Z419" s="39"/>
      <c r="AA419" s="39"/>
      <c r="AB419" s="39"/>
      <c r="AC419" s="39"/>
      <c r="AD419" s="39"/>
      <c r="AE419" s="39"/>
      <c r="AR419" s="256" t="s">
        <v>259</v>
      </c>
      <c r="AT419" s="256" t="s">
        <v>255</v>
      </c>
      <c r="AU419" s="256" t="s">
        <v>14</v>
      </c>
      <c r="AY419" s="18" t="s">
        <v>253</v>
      </c>
      <c r="BE419" s="257">
        <f>IF(N419="základní",J419,0)</f>
        <v>0</v>
      </c>
      <c r="BF419" s="257">
        <f>IF(N419="snížená",J419,0)</f>
        <v>0</v>
      </c>
      <c r="BG419" s="257">
        <f>IF(N419="zákl. přenesená",J419,0)</f>
        <v>0</v>
      </c>
      <c r="BH419" s="257">
        <f>IF(N419="sníž. přenesená",J419,0)</f>
        <v>0</v>
      </c>
      <c r="BI419" s="257">
        <f>IF(N419="nulová",J419,0)</f>
        <v>0</v>
      </c>
      <c r="BJ419" s="18" t="s">
        <v>90</v>
      </c>
      <c r="BK419" s="257">
        <f>ROUND(I419*H419,2)</f>
        <v>0</v>
      </c>
      <c r="BL419" s="18" t="s">
        <v>259</v>
      </c>
      <c r="BM419" s="256" t="s">
        <v>641</v>
      </c>
    </row>
    <row r="420" s="2" customFormat="1">
      <c r="A420" s="39"/>
      <c r="B420" s="40"/>
      <c r="C420" s="41"/>
      <c r="D420" s="258" t="s">
        <v>535</v>
      </c>
      <c r="E420" s="41"/>
      <c r="F420" s="259" t="s">
        <v>642</v>
      </c>
      <c r="G420" s="41"/>
      <c r="H420" s="41"/>
      <c r="I420" s="156"/>
      <c r="J420" s="41"/>
      <c r="K420" s="41"/>
      <c r="L420" s="45"/>
      <c r="M420" s="260"/>
      <c r="N420" s="261"/>
      <c r="O420" s="92"/>
      <c r="P420" s="92"/>
      <c r="Q420" s="92"/>
      <c r="R420" s="92"/>
      <c r="S420" s="92"/>
      <c r="T420" s="93"/>
      <c r="U420" s="39"/>
      <c r="V420" s="39"/>
      <c r="W420" s="39"/>
      <c r="X420" s="39"/>
      <c r="Y420" s="39"/>
      <c r="Z420" s="39"/>
      <c r="AA420" s="39"/>
      <c r="AB420" s="39"/>
      <c r="AC420" s="39"/>
      <c r="AD420" s="39"/>
      <c r="AE420" s="39"/>
      <c r="AT420" s="18" t="s">
        <v>535</v>
      </c>
      <c r="AU420" s="18" t="s">
        <v>14</v>
      </c>
    </row>
    <row r="421" s="13" customFormat="1">
      <c r="A421" s="13"/>
      <c r="B421" s="262"/>
      <c r="C421" s="263"/>
      <c r="D421" s="258" t="s">
        <v>266</v>
      </c>
      <c r="E421" s="264" t="s">
        <v>1</v>
      </c>
      <c r="F421" s="265" t="s">
        <v>643</v>
      </c>
      <c r="G421" s="263"/>
      <c r="H421" s="266">
        <v>11</v>
      </c>
      <c r="I421" s="267"/>
      <c r="J421" s="263"/>
      <c r="K421" s="263"/>
      <c r="L421" s="268"/>
      <c r="M421" s="269"/>
      <c r="N421" s="270"/>
      <c r="O421" s="270"/>
      <c r="P421" s="270"/>
      <c r="Q421" s="270"/>
      <c r="R421" s="270"/>
      <c r="S421" s="270"/>
      <c r="T421" s="271"/>
      <c r="U421" s="13"/>
      <c r="V421" s="13"/>
      <c r="W421" s="13"/>
      <c r="X421" s="13"/>
      <c r="Y421" s="13"/>
      <c r="Z421" s="13"/>
      <c r="AA421" s="13"/>
      <c r="AB421" s="13"/>
      <c r="AC421" s="13"/>
      <c r="AD421" s="13"/>
      <c r="AE421" s="13"/>
      <c r="AT421" s="272" t="s">
        <v>266</v>
      </c>
      <c r="AU421" s="272" t="s">
        <v>14</v>
      </c>
      <c r="AV421" s="13" t="s">
        <v>14</v>
      </c>
      <c r="AW421" s="13" t="s">
        <v>36</v>
      </c>
      <c r="AX421" s="13" t="s">
        <v>82</v>
      </c>
      <c r="AY421" s="272" t="s">
        <v>253</v>
      </c>
    </row>
    <row r="422" s="14" customFormat="1">
      <c r="A422" s="14"/>
      <c r="B422" s="273"/>
      <c r="C422" s="274"/>
      <c r="D422" s="258" t="s">
        <v>266</v>
      </c>
      <c r="E422" s="275" t="s">
        <v>1</v>
      </c>
      <c r="F422" s="276" t="s">
        <v>269</v>
      </c>
      <c r="G422" s="274"/>
      <c r="H422" s="277">
        <v>11</v>
      </c>
      <c r="I422" s="278"/>
      <c r="J422" s="274"/>
      <c r="K422" s="274"/>
      <c r="L422" s="279"/>
      <c r="M422" s="280"/>
      <c r="N422" s="281"/>
      <c r="O422" s="281"/>
      <c r="P422" s="281"/>
      <c r="Q422" s="281"/>
      <c r="R422" s="281"/>
      <c r="S422" s="281"/>
      <c r="T422" s="282"/>
      <c r="U422" s="14"/>
      <c r="V422" s="14"/>
      <c r="W422" s="14"/>
      <c r="X422" s="14"/>
      <c r="Y422" s="14"/>
      <c r="Z422" s="14"/>
      <c r="AA422" s="14"/>
      <c r="AB422" s="14"/>
      <c r="AC422" s="14"/>
      <c r="AD422" s="14"/>
      <c r="AE422" s="14"/>
      <c r="AT422" s="283" t="s">
        <v>266</v>
      </c>
      <c r="AU422" s="283" t="s">
        <v>14</v>
      </c>
      <c r="AV422" s="14" t="s">
        <v>259</v>
      </c>
      <c r="AW422" s="14" t="s">
        <v>36</v>
      </c>
      <c r="AX422" s="14" t="s">
        <v>90</v>
      </c>
      <c r="AY422" s="283" t="s">
        <v>253</v>
      </c>
    </row>
    <row r="423" s="2" customFormat="1" ht="24" customHeight="1">
      <c r="A423" s="39"/>
      <c r="B423" s="40"/>
      <c r="C423" s="245" t="s">
        <v>644</v>
      </c>
      <c r="D423" s="245" t="s">
        <v>255</v>
      </c>
      <c r="E423" s="246" t="s">
        <v>645</v>
      </c>
      <c r="F423" s="247" t="s">
        <v>646</v>
      </c>
      <c r="G423" s="248" t="s">
        <v>178</v>
      </c>
      <c r="H423" s="249">
        <v>17</v>
      </c>
      <c r="I423" s="250"/>
      <c r="J423" s="251">
        <f>ROUND(I423*H423,2)</f>
        <v>0</v>
      </c>
      <c r="K423" s="247" t="s">
        <v>1</v>
      </c>
      <c r="L423" s="45"/>
      <c r="M423" s="252" t="s">
        <v>1</v>
      </c>
      <c r="N423" s="253" t="s">
        <v>47</v>
      </c>
      <c r="O423" s="92"/>
      <c r="P423" s="254">
        <f>O423*H423</f>
        <v>0</v>
      </c>
      <c r="Q423" s="254">
        <v>0.010999999999999999</v>
      </c>
      <c r="R423" s="254">
        <f>Q423*H423</f>
        <v>0.187</v>
      </c>
      <c r="S423" s="254">
        <v>0</v>
      </c>
      <c r="T423" s="255">
        <f>S423*H423</f>
        <v>0</v>
      </c>
      <c r="U423" s="39"/>
      <c r="V423" s="39"/>
      <c r="W423" s="39"/>
      <c r="X423" s="39"/>
      <c r="Y423" s="39"/>
      <c r="Z423" s="39"/>
      <c r="AA423" s="39"/>
      <c r="AB423" s="39"/>
      <c r="AC423" s="39"/>
      <c r="AD423" s="39"/>
      <c r="AE423" s="39"/>
      <c r="AR423" s="256" t="s">
        <v>259</v>
      </c>
      <c r="AT423" s="256" t="s">
        <v>255</v>
      </c>
      <c r="AU423" s="256" t="s">
        <v>14</v>
      </c>
      <c r="AY423" s="18" t="s">
        <v>253</v>
      </c>
      <c r="BE423" s="257">
        <f>IF(N423="základní",J423,0)</f>
        <v>0</v>
      </c>
      <c r="BF423" s="257">
        <f>IF(N423="snížená",J423,0)</f>
        <v>0</v>
      </c>
      <c r="BG423" s="257">
        <f>IF(N423="zákl. přenesená",J423,0)</f>
        <v>0</v>
      </c>
      <c r="BH423" s="257">
        <f>IF(N423="sníž. přenesená",J423,0)</f>
        <v>0</v>
      </c>
      <c r="BI423" s="257">
        <f>IF(N423="nulová",J423,0)</f>
        <v>0</v>
      </c>
      <c r="BJ423" s="18" t="s">
        <v>90</v>
      </c>
      <c r="BK423" s="257">
        <f>ROUND(I423*H423,2)</f>
        <v>0</v>
      </c>
      <c r="BL423" s="18" t="s">
        <v>259</v>
      </c>
      <c r="BM423" s="256" t="s">
        <v>647</v>
      </c>
    </row>
    <row r="424" s="13" customFormat="1">
      <c r="A424" s="13"/>
      <c r="B424" s="262"/>
      <c r="C424" s="263"/>
      <c r="D424" s="258" t="s">
        <v>266</v>
      </c>
      <c r="E424" s="264" t="s">
        <v>1</v>
      </c>
      <c r="F424" s="265" t="s">
        <v>648</v>
      </c>
      <c r="G424" s="263"/>
      <c r="H424" s="266">
        <v>17</v>
      </c>
      <c r="I424" s="267"/>
      <c r="J424" s="263"/>
      <c r="K424" s="263"/>
      <c r="L424" s="268"/>
      <c r="M424" s="269"/>
      <c r="N424" s="270"/>
      <c r="O424" s="270"/>
      <c r="P424" s="270"/>
      <c r="Q424" s="270"/>
      <c r="R424" s="270"/>
      <c r="S424" s="270"/>
      <c r="T424" s="271"/>
      <c r="U424" s="13"/>
      <c r="V424" s="13"/>
      <c r="W424" s="13"/>
      <c r="X424" s="13"/>
      <c r="Y424" s="13"/>
      <c r="Z424" s="13"/>
      <c r="AA424" s="13"/>
      <c r="AB424" s="13"/>
      <c r="AC424" s="13"/>
      <c r="AD424" s="13"/>
      <c r="AE424" s="13"/>
      <c r="AT424" s="272" t="s">
        <v>266</v>
      </c>
      <c r="AU424" s="272" t="s">
        <v>14</v>
      </c>
      <c r="AV424" s="13" t="s">
        <v>14</v>
      </c>
      <c r="AW424" s="13" t="s">
        <v>36</v>
      </c>
      <c r="AX424" s="13" t="s">
        <v>82</v>
      </c>
      <c r="AY424" s="272" t="s">
        <v>253</v>
      </c>
    </row>
    <row r="425" s="14" customFormat="1">
      <c r="A425" s="14"/>
      <c r="B425" s="273"/>
      <c r="C425" s="274"/>
      <c r="D425" s="258" t="s">
        <v>266</v>
      </c>
      <c r="E425" s="275" t="s">
        <v>1</v>
      </c>
      <c r="F425" s="276" t="s">
        <v>269</v>
      </c>
      <c r="G425" s="274"/>
      <c r="H425" s="277">
        <v>17</v>
      </c>
      <c r="I425" s="278"/>
      <c r="J425" s="274"/>
      <c r="K425" s="274"/>
      <c r="L425" s="279"/>
      <c r="M425" s="280"/>
      <c r="N425" s="281"/>
      <c r="O425" s="281"/>
      <c r="P425" s="281"/>
      <c r="Q425" s="281"/>
      <c r="R425" s="281"/>
      <c r="S425" s="281"/>
      <c r="T425" s="282"/>
      <c r="U425" s="14"/>
      <c r="V425" s="14"/>
      <c r="W425" s="14"/>
      <c r="X425" s="14"/>
      <c r="Y425" s="14"/>
      <c r="Z425" s="14"/>
      <c r="AA425" s="14"/>
      <c r="AB425" s="14"/>
      <c r="AC425" s="14"/>
      <c r="AD425" s="14"/>
      <c r="AE425" s="14"/>
      <c r="AT425" s="283" t="s">
        <v>266</v>
      </c>
      <c r="AU425" s="283" t="s">
        <v>14</v>
      </c>
      <c r="AV425" s="14" t="s">
        <v>259</v>
      </c>
      <c r="AW425" s="14" t="s">
        <v>36</v>
      </c>
      <c r="AX425" s="14" t="s">
        <v>90</v>
      </c>
      <c r="AY425" s="283" t="s">
        <v>253</v>
      </c>
    </row>
    <row r="426" s="2" customFormat="1" ht="24" customHeight="1">
      <c r="A426" s="39"/>
      <c r="B426" s="40"/>
      <c r="C426" s="245" t="s">
        <v>649</v>
      </c>
      <c r="D426" s="245" t="s">
        <v>255</v>
      </c>
      <c r="E426" s="246" t="s">
        <v>650</v>
      </c>
      <c r="F426" s="247" t="s">
        <v>651</v>
      </c>
      <c r="G426" s="248" t="s">
        <v>178</v>
      </c>
      <c r="H426" s="249">
        <v>14</v>
      </c>
      <c r="I426" s="250"/>
      <c r="J426" s="251">
        <f>ROUND(I426*H426,2)</f>
        <v>0</v>
      </c>
      <c r="K426" s="247" t="s">
        <v>1</v>
      </c>
      <c r="L426" s="45"/>
      <c r="M426" s="252" t="s">
        <v>1</v>
      </c>
      <c r="N426" s="253" t="s">
        <v>47</v>
      </c>
      <c r="O426" s="92"/>
      <c r="P426" s="254">
        <f>O426*H426</f>
        <v>0</v>
      </c>
      <c r="Q426" s="254">
        <v>0.049000000000000002</v>
      </c>
      <c r="R426" s="254">
        <f>Q426*H426</f>
        <v>0.68600000000000005</v>
      </c>
      <c r="S426" s="254">
        <v>0</v>
      </c>
      <c r="T426" s="255">
        <f>S426*H426</f>
        <v>0</v>
      </c>
      <c r="U426" s="39"/>
      <c r="V426" s="39"/>
      <c r="W426" s="39"/>
      <c r="X426" s="39"/>
      <c r="Y426" s="39"/>
      <c r="Z426" s="39"/>
      <c r="AA426" s="39"/>
      <c r="AB426" s="39"/>
      <c r="AC426" s="39"/>
      <c r="AD426" s="39"/>
      <c r="AE426" s="39"/>
      <c r="AR426" s="256" t="s">
        <v>259</v>
      </c>
      <c r="AT426" s="256" t="s">
        <v>255</v>
      </c>
      <c r="AU426" s="256" t="s">
        <v>14</v>
      </c>
      <c r="AY426" s="18" t="s">
        <v>253</v>
      </c>
      <c r="BE426" s="257">
        <f>IF(N426="základní",J426,0)</f>
        <v>0</v>
      </c>
      <c r="BF426" s="257">
        <f>IF(N426="snížená",J426,0)</f>
        <v>0</v>
      </c>
      <c r="BG426" s="257">
        <f>IF(N426="zákl. přenesená",J426,0)</f>
        <v>0</v>
      </c>
      <c r="BH426" s="257">
        <f>IF(N426="sníž. přenesená",J426,0)</f>
        <v>0</v>
      </c>
      <c r="BI426" s="257">
        <f>IF(N426="nulová",J426,0)</f>
        <v>0</v>
      </c>
      <c r="BJ426" s="18" t="s">
        <v>90</v>
      </c>
      <c r="BK426" s="257">
        <f>ROUND(I426*H426,2)</f>
        <v>0</v>
      </c>
      <c r="BL426" s="18" t="s">
        <v>259</v>
      </c>
      <c r="BM426" s="256" t="s">
        <v>652</v>
      </c>
    </row>
    <row r="427" s="2" customFormat="1" ht="16.5" customHeight="1">
      <c r="A427" s="39"/>
      <c r="B427" s="40"/>
      <c r="C427" s="245" t="s">
        <v>653</v>
      </c>
      <c r="D427" s="245" t="s">
        <v>255</v>
      </c>
      <c r="E427" s="246" t="s">
        <v>654</v>
      </c>
      <c r="F427" s="247" t="s">
        <v>655</v>
      </c>
      <c r="G427" s="248" t="s">
        <v>178</v>
      </c>
      <c r="H427" s="249">
        <v>8</v>
      </c>
      <c r="I427" s="250"/>
      <c r="J427" s="251">
        <f>ROUND(I427*H427,2)</f>
        <v>0</v>
      </c>
      <c r="K427" s="247" t="s">
        <v>1</v>
      </c>
      <c r="L427" s="45"/>
      <c r="M427" s="252" t="s">
        <v>1</v>
      </c>
      <c r="N427" s="253" t="s">
        <v>47</v>
      </c>
      <c r="O427" s="92"/>
      <c r="P427" s="254">
        <f>O427*H427</f>
        <v>0</v>
      </c>
      <c r="Q427" s="254">
        <v>0.13700000000000001</v>
      </c>
      <c r="R427" s="254">
        <f>Q427*H427</f>
        <v>1.0960000000000001</v>
      </c>
      <c r="S427" s="254">
        <v>0</v>
      </c>
      <c r="T427" s="255">
        <f>S427*H427</f>
        <v>0</v>
      </c>
      <c r="U427" s="39"/>
      <c r="V427" s="39"/>
      <c r="W427" s="39"/>
      <c r="X427" s="39"/>
      <c r="Y427" s="39"/>
      <c r="Z427" s="39"/>
      <c r="AA427" s="39"/>
      <c r="AB427" s="39"/>
      <c r="AC427" s="39"/>
      <c r="AD427" s="39"/>
      <c r="AE427" s="39"/>
      <c r="AR427" s="256" t="s">
        <v>259</v>
      </c>
      <c r="AT427" s="256" t="s">
        <v>255</v>
      </c>
      <c r="AU427" s="256" t="s">
        <v>14</v>
      </c>
      <c r="AY427" s="18" t="s">
        <v>253</v>
      </c>
      <c r="BE427" s="257">
        <f>IF(N427="základní",J427,0)</f>
        <v>0</v>
      </c>
      <c r="BF427" s="257">
        <f>IF(N427="snížená",J427,0)</f>
        <v>0</v>
      </c>
      <c r="BG427" s="257">
        <f>IF(N427="zákl. přenesená",J427,0)</f>
        <v>0</v>
      </c>
      <c r="BH427" s="257">
        <f>IF(N427="sníž. přenesená",J427,0)</f>
        <v>0</v>
      </c>
      <c r="BI427" s="257">
        <f>IF(N427="nulová",J427,0)</f>
        <v>0</v>
      </c>
      <c r="BJ427" s="18" t="s">
        <v>90</v>
      </c>
      <c r="BK427" s="257">
        <f>ROUND(I427*H427,2)</f>
        <v>0</v>
      </c>
      <c r="BL427" s="18" t="s">
        <v>259</v>
      </c>
      <c r="BM427" s="256" t="s">
        <v>656</v>
      </c>
    </row>
    <row r="428" s="2" customFormat="1">
      <c r="A428" s="39"/>
      <c r="B428" s="40"/>
      <c r="C428" s="41"/>
      <c r="D428" s="258" t="s">
        <v>535</v>
      </c>
      <c r="E428" s="41"/>
      <c r="F428" s="259" t="s">
        <v>657</v>
      </c>
      <c r="G428" s="41"/>
      <c r="H428" s="41"/>
      <c r="I428" s="156"/>
      <c r="J428" s="41"/>
      <c r="K428" s="41"/>
      <c r="L428" s="45"/>
      <c r="M428" s="260"/>
      <c r="N428" s="261"/>
      <c r="O428" s="92"/>
      <c r="P428" s="92"/>
      <c r="Q428" s="92"/>
      <c r="R428" s="92"/>
      <c r="S428" s="92"/>
      <c r="T428" s="93"/>
      <c r="U428" s="39"/>
      <c r="V428" s="39"/>
      <c r="W428" s="39"/>
      <c r="X428" s="39"/>
      <c r="Y428" s="39"/>
      <c r="Z428" s="39"/>
      <c r="AA428" s="39"/>
      <c r="AB428" s="39"/>
      <c r="AC428" s="39"/>
      <c r="AD428" s="39"/>
      <c r="AE428" s="39"/>
      <c r="AT428" s="18" t="s">
        <v>535</v>
      </c>
      <c r="AU428" s="18" t="s">
        <v>14</v>
      </c>
    </row>
    <row r="429" s="2" customFormat="1" ht="36" customHeight="1">
      <c r="A429" s="39"/>
      <c r="B429" s="40"/>
      <c r="C429" s="245" t="s">
        <v>658</v>
      </c>
      <c r="D429" s="245" t="s">
        <v>255</v>
      </c>
      <c r="E429" s="246" t="s">
        <v>659</v>
      </c>
      <c r="F429" s="247" t="s">
        <v>660</v>
      </c>
      <c r="G429" s="248" t="s">
        <v>178</v>
      </c>
      <c r="H429" s="249">
        <v>11</v>
      </c>
      <c r="I429" s="250"/>
      <c r="J429" s="251">
        <f>ROUND(I429*H429,2)</f>
        <v>0</v>
      </c>
      <c r="K429" s="247" t="s">
        <v>258</v>
      </c>
      <c r="L429" s="45"/>
      <c r="M429" s="252" t="s">
        <v>1</v>
      </c>
      <c r="N429" s="253" t="s">
        <v>47</v>
      </c>
      <c r="O429" s="92"/>
      <c r="P429" s="254">
        <f>O429*H429</f>
        <v>0</v>
      </c>
      <c r="Q429" s="254">
        <v>0.0093600000000000003</v>
      </c>
      <c r="R429" s="254">
        <f>Q429*H429</f>
        <v>0.10296</v>
      </c>
      <c r="S429" s="254">
        <v>0</v>
      </c>
      <c r="T429" s="255">
        <f>S429*H429</f>
        <v>0</v>
      </c>
      <c r="U429" s="39"/>
      <c r="V429" s="39"/>
      <c r="W429" s="39"/>
      <c r="X429" s="39"/>
      <c r="Y429" s="39"/>
      <c r="Z429" s="39"/>
      <c r="AA429" s="39"/>
      <c r="AB429" s="39"/>
      <c r="AC429" s="39"/>
      <c r="AD429" s="39"/>
      <c r="AE429" s="39"/>
      <c r="AR429" s="256" t="s">
        <v>259</v>
      </c>
      <c r="AT429" s="256" t="s">
        <v>255</v>
      </c>
      <c r="AU429" s="256" t="s">
        <v>14</v>
      </c>
      <c r="AY429" s="18" t="s">
        <v>253</v>
      </c>
      <c r="BE429" s="257">
        <f>IF(N429="základní",J429,0)</f>
        <v>0</v>
      </c>
      <c r="BF429" s="257">
        <f>IF(N429="snížená",J429,0)</f>
        <v>0</v>
      </c>
      <c r="BG429" s="257">
        <f>IF(N429="zákl. přenesená",J429,0)</f>
        <v>0</v>
      </c>
      <c r="BH429" s="257">
        <f>IF(N429="sníž. přenesená",J429,0)</f>
        <v>0</v>
      </c>
      <c r="BI429" s="257">
        <f>IF(N429="nulová",J429,0)</f>
        <v>0</v>
      </c>
      <c r="BJ429" s="18" t="s">
        <v>90</v>
      </c>
      <c r="BK429" s="257">
        <f>ROUND(I429*H429,2)</f>
        <v>0</v>
      </c>
      <c r="BL429" s="18" t="s">
        <v>259</v>
      </c>
      <c r="BM429" s="256" t="s">
        <v>661</v>
      </c>
    </row>
    <row r="430" s="2" customFormat="1">
      <c r="A430" s="39"/>
      <c r="B430" s="40"/>
      <c r="C430" s="41"/>
      <c r="D430" s="258" t="s">
        <v>261</v>
      </c>
      <c r="E430" s="41"/>
      <c r="F430" s="259" t="s">
        <v>662</v>
      </c>
      <c r="G430" s="41"/>
      <c r="H430" s="41"/>
      <c r="I430" s="156"/>
      <c r="J430" s="41"/>
      <c r="K430" s="41"/>
      <c r="L430" s="45"/>
      <c r="M430" s="260"/>
      <c r="N430" s="261"/>
      <c r="O430" s="92"/>
      <c r="P430" s="92"/>
      <c r="Q430" s="92"/>
      <c r="R430" s="92"/>
      <c r="S430" s="92"/>
      <c r="T430" s="93"/>
      <c r="U430" s="39"/>
      <c r="V430" s="39"/>
      <c r="W430" s="39"/>
      <c r="X430" s="39"/>
      <c r="Y430" s="39"/>
      <c r="Z430" s="39"/>
      <c r="AA430" s="39"/>
      <c r="AB430" s="39"/>
      <c r="AC430" s="39"/>
      <c r="AD430" s="39"/>
      <c r="AE430" s="39"/>
      <c r="AT430" s="18" t="s">
        <v>261</v>
      </c>
      <c r="AU430" s="18" t="s">
        <v>14</v>
      </c>
    </row>
    <row r="431" s="13" customFormat="1">
      <c r="A431" s="13"/>
      <c r="B431" s="262"/>
      <c r="C431" s="263"/>
      <c r="D431" s="258" t="s">
        <v>266</v>
      </c>
      <c r="E431" s="264" t="s">
        <v>1</v>
      </c>
      <c r="F431" s="265" t="s">
        <v>663</v>
      </c>
      <c r="G431" s="263"/>
      <c r="H431" s="266">
        <v>11</v>
      </c>
      <c r="I431" s="267"/>
      <c r="J431" s="263"/>
      <c r="K431" s="263"/>
      <c r="L431" s="268"/>
      <c r="M431" s="269"/>
      <c r="N431" s="270"/>
      <c r="O431" s="270"/>
      <c r="P431" s="270"/>
      <c r="Q431" s="270"/>
      <c r="R431" s="270"/>
      <c r="S431" s="270"/>
      <c r="T431" s="271"/>
      <c r="U431" s="13"/>
      <c r="V431" s="13"/>
      <c r="W431" s="13"/>
      <c r="X431" s="13"/>
      <c r="Y431" s="13"/>
      <c r="Z431" s="13"/>
      <c r="AA431" s="13"/>
      <c r="AB431" s="13"/>
      <c r="AC431" s="13"/>
      <c r="AD431" s="13"/>
      <c r="AE431" s="13"/>
      <c r="AT431" s="272" t="s">
        <v>266</v>
      </c>
      <c r="AU431" s="272" t="s">
        <v>14</v>
      </c>
      <c r="AV431" s="13" t="s">
        <v>14</v>
      </c>
      <c r="AW431" s="13" t="s">
        <v>36</v>
      </c>
      <c r="AX431" s="13" t="s">
        <v>82</v>
      </c>
      <c r="AY431" s="272" t="s">
        <v>253</v>
      </c>
    </row>
    <row r="432" s="14" customFormat="1">
      <c r="A432" s="14"/>
      <c r="B432" s="273"/>
      <c r="C432" s="274"/>
      <c r="D432" s="258" t="s">
        <v>266</v>
      </c>
      <c r="E432" s="275" t="s">
        <v>1</v>
      </c>
      <c r="F432" s="276" t="s">
        <v>269</v>
      </c>
      <c r="G432" s="274"/>
      <c r="H432" s="277">
        <v>11</v>
      </c>
      <c r="I432" s="278"/>
      <c r="J432" s="274"/>
      <c r="K432" s="274"/>
      <c r="L432" s="279"/>
      <c r="M432" s="280"/>
      <c r="N432" s="281"/>
      <c r="O432" s="281"/>
      <c r="P432" s="281"/>
      <c r="Q432" s="281"/>
      <c r="R432" s="281"/>
      <c r="S432" s="281"/>
      <c r="T432" s="282"/>
      <c r="U432" s="14"/>
      <c r="V432" s="14"/>
      <c r="W432" s="14"/>
      <c r="X432" s="14"/>
      <c r="Y432" s="14"/>
      <c r="Z432" s="14"/>
      <c r="AA432" s="14"/>
      <c r="AB432" s="14"/>
      <c r="AC432" s="14"/>
      <c r="AD432" s="14"/>
      <c r="AE432" s="14"/>
      <c r="AT432" s="283" t="s">
        <v>266</v>
      </c>
      <c r="AU432" s="283" t="s">
        <v>14</v>
      </c>
      <c r="AV432" s="14" t="s">
        <v>259</v>
      </c>
      <c r="AW432" s="14" t="s">
        <v>36</v>
      </c>
      <c r="AX432" s="14" t="s">
        <v>90</v>
      </c>
      <c r="AY432" s="283" t="s">
        <v>253</v>
      </c>
    </row>
    <row r="433" s="2" customFormat="1" ht="24" customHeight="1">
      <c r="A433" s="39"/>
      <c r="B433" s="40"/>
      <c r="C433" s="284" t="s">
        <v>664</v>
      </c>
      <c r="D433" s="284" t="s">
        <v>452</v>
      </c>
      <c r="E433" s="285" t="s">
        <v>665</v>
      </c>
      <c r="F433" s="286" t="s">
        <v>666</v>
      </c>
      <c r="G433" s="287" t="s">
        <v>178</v>
      </c>
      <c r="H433" s="288">
        <v>11</v>
      </c>
      <c r="I433" s="289"/>
      <c r="J433" s="290">
        <f>ROUND(I433*H433,2)</f>
        <v>0</v>
      </c>
      <c r="K433" s="286" t="s">
        <v>1</v>
      </c>
      <c r="L433" s="291"/>
      <c r="M433" s="292" t="s">
        <v>1</v>
      </c>
      <c r="N433" s="293" t="s">
        <v>47</v>
      </c>
      <c r="O433" s="92"/>
      <c r="P433" s="254">
        <f>O433*H433</f>
        <v>0</v>
      </c>
      <c r="Q433" s="254">
        <v>0.029000000000000001</v>
      </c>
      <c r="R433" s="254">
        <f>Q433*H433</f>
        <v>0.31900000000000001</v>
      </c>
      <c r="S433" s="254">
        <v>0</v>
      </c>
      <c r="T433" s="255">
        <f>S433*H433</f>
        <v>0</v>
      </c>
      <c r="U433" s="39"/>
      <c r="V433" s="39"/>
      <c r="W433" s="39"/>
      <c r="X433" s="39"/>
      <c r="Y433" s="39"/>
      <c r="Z433" s="39"/>
      <c r="AA433" s="39"/>
      <c r="AB433" s="39"/>
      <c r="AC433" s="39"/>
      <c r="AD433" s="39"/>
      <c r="AE433" s="39"/>
      <c r="AR433" s="256" t="s">
        <v>293</v>
      </c>
      <c r="AT433" s="256" t="s">
        <v>452</v>
      </c>
      <c r="AU433" s="256" t="s">
        <v>14</v>
      </c>
      <c r="AY433" s="18" t="s">
        <v>253</v>
      </c>
      <c r="BE433" s="257">
        <f>IF(N433="základní",J433,0)</f>
        <v>0</v>
      </c>
      <c r="BF433" s="257">
        <f>IF(N433="snížená",J433,0)</f>
        <v>0</v>
      </c>
      <c r="BG433" s="257">
        <f>IF(N433="zákl. přenesená",J433,0)</f>
        <v>0</v>
      </c>
      <c r="BH433" s="257">
        <f>IF(N433="sníž. přenesená",J433,0)</f>
        <v>0</v>
      </c>
      <c r="BI433" s="257">
        <f>IF(N433="nulová",J433,0)</f>
        <v>0</v>
      </c>
      <c r="BJ433" s="18" t="s">
        <v>90</v>
      </c>
      <c r="BK433" s="257">
        <f>ROUND(I433*H433,2)</f>
        <v>0</v>
      </c>
      <c r="BL433" s="18" t="s">
        <v>259</v>
      </c>
      <c r="BM433" s="256" t="s">
        <v>667</v>
      </c>
    </row>
    <row r="434" s="2" customFormat="1" ht="16.5" customHeight="1">
      <c r="A434" s="39"/>
      <c r="B434" s="40"/>
      <c r="C434" s="245" t="s">
        <v>205</v>
      </c>
      <c r="D434" s="245" t="s">
        <v>255</v>
      </c>
      <c r="E434" s="246" t="s">
        <v>668</v>
      </c>
      <c r="F434" s="247" t="s">
        <v>669</v>
      </c>
      <c r="G434" s="248" t="s">
        <v>178</v>
      </c>
      <c r="H434" s="249">
        <v>60</v>
      </c>
      <c r="I434" s="250"/>
      <c r="J434" s="251">
        <f>ROUND(I434*H434,2)</f>
        <v>0</v>
      </c>
      <c r="K434" s="247" t="s">
        <v>258</v>
      </c>
      <c r="L434" s="45"/>
      <c r="M434" s="252" t="s">
        <v>1</v>
      </c>
      <c r="N434" s="253" t="s">
        <v>47</v>
      </c>
      <c r="O434" s="92"/>
      <c r="P434" s="254">
        <f>O434*H434</f>
        <v>0</v>
      </c>
      <c r="Q434" s="254">
        <v>0.12303160000000001</v>
      </c>
      <c r="R434" s="254">
        <f>Q434*H434</f>
        <v>7.3818960000000002</v>
      </c>
      <c r="S434" s="254">
        <v>0</v>
      </c>
      <c r="T434" s="255">
        <f>S434*H434</f>
        <v>0</v>
      </c>
      <c r="U434" s="39"/>
      <c r="V434" s="39"/>
      <c r="W434" s="39"/>
      <c r="X434" s="39"/>
      <c r="Y434" s="39"/>
      <c r="Z434" s="39"/>
      <c r="AA434" s="39"/>
      <c r="AB434" s="39"/>
      <c r="AC434" s="39"/>
      <c r="AD434" s="39"/>
      <c r="AE434" s="39"/>
      <c r="AR434" s="256" t="s">
        <v>259</v>
      </c>
      <c r="AT434" s="256" t="s">
        <v>255</v>
      </c>
      <c r="AU434" s="256" t="s">
        <v>14</v>
      </c>
      <c r="AY434" s="18" t="s">
        <v>253</v>
      </c>
      <c r="BE434" s="257">
        <f>IF(N434="základní",J434,0)</f>
        <v>0</v>
      </c>
      <c r="BF434" s="257">
        <f>IF(N434="snížená",J434,0)</f>
        <v>0</v>
      </c>
      <c r="BG434" s="257">
        <f>IF(N434="zákl. přenesená",J434,0)</f>
        <v>0</v>
      </c>
      <c r="BH434" s="257">
        <f>IF(N434="sníž. přenesená",J434,0)</f>
        <v>0</v>
      </c>
      <c r="BI434" s="257">
        <f>IF(N434="nulová",J434,0)</f>
        <v>0</v>
      </c>
      <c r="BJ434" s="18" t="s">
        <v>90</v>
      </c>
      <c r="BK434" s="257">
        <f>ROUND(I434*H434,2)</f>
        <v>0</v>
      </c>
      <c r="BL434" s="18" t="s">
        <v>259</v>
      </c>
      <c r="BM434" s="256" t="s">
        <v>670</v>
      </c>
    </row>
    <row r="435" s="2" customFormat="1">
      <c r="A435" s="39"/>
      <c r="B435" s="40"/>
      <c r="C435" s="41"/>
      <c r="D435" s="258" t="s">
        <v>261</v>
      </c>
      <c r="E435" s="41"/>
      <c r="F435" s="259" t="s">
        <v>671</v>
      </c>
      <c r="G435" s="41"/>
      <c r="H435" s="41"/>
      <c r="I435" s="156"/>
      <c r="J435" s="41"/>
      <c r="K435" s="41"/>
      <c r="L435" s="45"/>
      <c r="M435" s="260"/>
      <c r="N435" s="261"/>
      <c r="O435" s="92"/>
      <c r="P435" s="92"/>
      <c r="Q435" s="92"/>
      <c r="R435" s="92"/>
      <c r="S435" s="92"/>
      <c r="T435" s="93"/>
      <c r="U435" s="39"/>
      <c r="V435" s="39"/>
      <c r="W435" s="39"/>
      <c r="X435" s="39"/>
      <c r="Y435" s="39"/>
      <c r="Z435" s="39"/>
      <c r="AA435" s="39"/>
      <c r="AB435" s="39"/>
      <c r="AC435" s="39"/>
      <c r="AD435" s="39"/>
      <c r="AE435" s="39"/>
      <c r="AT435" s="18" t="s">
        <v>261</v>
      </c>
      <c r="AU435" s="18" t="s">
        <v>14</v>
      </c>
    </row>
    <row r="436" s="13" customFormat="1">
      <c r="A436" s="13"/>
      <c r="B436" s="262"/>
      <c r="C436" s="263"/>
      <c r="D436" s="258" t="s">
        <v>266</v>
      </c>
      <c r="E436" s="264" t="s">
        <v>1</v>
      </c>
      <c r="F436" s="265" t="s">
        <v>672</v>
      </c>
      <c r="G436" s="263"/>
      <c r="H436" s="266">
        <v>60</v>
      </c>
      <c r="I436" s="267"/>
      <c r="J436" s="263"/>
      <c r="K436" s="263"/>
      <c r="L436" s="268"/>
      <c r="M436" s="269"/>
      <c r="N436" s="270"/>
      <c r="O436" s="270"/>
      <c r="P436" s="270"/>
      <c r="Q436" s="270"/>
      <c r="R436" s="270"/>
      <c r="S436" s="270"/>
      <c r="T436" s="271"/>
      <c r="U436" s="13"/>
      <c r="V436" s="13"/>
      <c r="W436" s="13"/>
      <c r="X436" s="13"/>
      <c r="Y436" s="13"/>
      <c r="Z436" s="13"/>
      <c r="AA436" s="13"/>
      <c r="AB436" s="13"/>
      <c r="AC436" s="13"/>
      <c r="AD436" s="13"/>
      <c r="AE436" s="13"/>
      <c r="AT436" s="272" t="s">
        <v>266</v>
      </c>
      <c r="AU436" s="272" t="s">
        <v>14</v>
      </c>
      <c r="AV436" s="13" t="s">
        <v>14</v>
      </c>
      <c r="AW436" s="13" t="s">
        <v>36</v>
      </c>
      <c r="AX436" s="13" t="s">
        <v>82</v>
      </c>
      <c r="AY436" s="272" t="s">
        <v>253</v>
      </c>
    </row>
    <row r="437" s="14" customFormat="1">
      <c r="A437" s="14"/>
      <c r="B437" s="273"/>
      <c r="C437" s="274"/>
      <c r="D437" s="258" t="s">
        <v>266</v>
      </c>
      <c r="E437" s="275" t="s">
        <v>1</v>
      </c>
      <c r="F437" s="276" t="s">
        <v>269</v>
      </c>
      <c r="G437" s="274"/>
      <c r="H437" s="277">
        <v>60</v>
      </c>
      <c r="I437" s="278"/>
      <c r="J437" s="274"/>
      <c r="K437" s="274"/>
      <c r="L437" s="279"/>
      <c r="M437" s="280"/>
      <c r="N437" s="281"/>
      <c r="O437" s="281"/>
      <c r="P437" s="281"/>
      <c r="Q437" s="281"/>
      <c r="R437" s="281"/>
      <c r="S437" s="281"/>
      <c r="T437" s="282"/>
      <c r="U437" s="14"/>
      <c r="V437" s="14"/>
      <c r="W437" s="14"/>
      <c r="X437" s="14"/>
      <c r="Y437" s="14"/>
      <c r="Z437" s="14"/>
      <c r="AA437" s="14"/>
      <c r="AB437" s="14"/>
      <c r="AC437" s="14"/>
      <c r="AD437" s="14"/>
      <c r="AE437" s="14"/>
      <c r="AT437" s="283" t="s">
        <v>266</v>
      </c>
      <c r="AU437" s="283" t="s">
        <v>14</v>
      </c>
      <c r="AV437" s="14" t="s">
        <v>259</v>
      </c>
      <c r="AW437" s="14" t="s">
        <v>36</v>
      </c>
      <c r="AX437" s="14" t="s">
        <v>90</v>
      </c>
      <c r="AY437" s="283" t="s">
        <v>253</v>
      </c>
    </row>
    <row r="438" s="2" customFormat="1" ht="16.5" customHeight="1">
      <c r="A438" s="39"/>
      <c r="B438" s="40"/>
      <c r="C438" s="284" t="s">
        <v>673</v>
      </c>
      <c r="D438" s="284" t="s">
        <v>452</v>
      </c>
      <c r="E438" s="285" t="s">
        <v>674</v>
      </c>
      <c r="F438" s="286" t="s">
        <v>675</v>
      </c>
      <c r="G438" s="287" t="s">
        <v>178</v>
      </c>
      <c r="H438" s="288">
        <v>60</v>
      </c>
      <c r="I438" s="289"/>
      <c r="J438" s="290">
        <f>ROUND(I438*H438,2)</f>
        <v>0</v>
      </c>
      <c r="K438" s="286" t="s">
        <v>1</v>
      </c>
      <c r="L438" s="291"/>
      <c r="M438" s="292" t="s">
        <v>1</v>
      </c>
      <c r="N438" s="293" t="s">
        <v>47</v>
      </c>
      <c r="O438" s="92"/>
      <c r="P438" s="254">
        <f>O438*H438</f>
        <v>0</v>
      </c>
      <c r="Q438" s="254">
        <v>0.013299999999999999</v>
      </c>
      <c r="R438" s="254">
        <f>Q438*H438</f>
        <v>0.79799999999999993</v>
      </c>
      <c r="S438" s="254">
        <v>0</v>
      </c>
      <c r="T438" s="255">
        <f>S438*H438</f>
        <v>0</v>
      </c>
      <c r="U438" s="39"/>
      <c r="V438" s="39"/>
      <c r="W438" s="39"/>
      <c r="X438" s="39"/>
      <c r="Y438" s="39"/>
      <c r="Z438" s="39"/>
      <c r="AA438" s="39"/>
      <c r="AB438" s="39"/>
      <c r="AC438" s="39"/>
      <c r="AD438" s="39"/>
      <c r="AE438" s="39"/>
      <c r="AR438" s="256" t="s">
        <v>293</v>
      </c>
      <c r="AT438" s="256" t="s">
        <v>452</v>
      </c>
      <c r="AU438" s="256" t="s">
        <v>14</v>
      </c>
      <c r="AY438" s="18" t="s">
        <v>253</v>
      </c>
      <c r="BE438" s="257">
        <f>IF(N438="základní",J438,0)</f>
        <v>0</v>
      </c>
      <c r="BF438" s="257">
        <f>IF(N438="snížená",J438,0)</f>
        <v>0</v>
      </c>
      <c r="BG438" s="257">
        <f>IF(N438="zákl. přenesená",J438,0)</f>
        <v>0</v>
      </c>
      <c r="BH438" s="257">
        <f>IF(N438="sníž. přenesená",J438,0)</f>
        <v>0</v>
      </c>
      <c r="BI438" s="257">
        <f>IF(N438="nulová",J438,0)</f>
        <v>0</v>
      </c>
      <c r="BJ438" s="18" t="s">
        <v>90</v>
      </c>
      <c r="BK438" s="257">
        <f>ROUND(I438*H438,2)</f>
        <v>0</v>
      </c>
      <c r="BL438" s="18" t="s">
        <v>259</v>
      </c>
      <c r="BM438" s="256" t="s">
        <v>676</v>
      </c>
    </row>
    <row r="439" s="2" customFormat="1" ht="24" customHeight="1">
      <c r="A439" s="39"/>
      <c r="B439" s="40"/>
      <c r="C439" s="284" t="s">
        <v>677</v>
      </c>
      <c r="D439" s="284" t="s">
        <v>452</v>
      </c>
      <c r="E439" s="285" t="s">
        <v>678</v>
      </c>
      <c r="F439" s="286" t="s">
        <v>679</v>
      </c>
      <c r="G439" s="287" t="s">
        <v>178</v>
      </c>
      <c r="H439" s="288">
        <v>60</v>
      </c>
      <c r="I439" s="289"/>
      <c r="J439" s="290">
        <f>ROUND(I439*H439,2)</f>
        <v>0</v>
      </c>
      <c r="K439" s="286" t="s">
        <v>258</v>
      </c>
      <c r="L439" s="291"/>
      <c r="M439" s="292" t="s">
        <v>1</v>
      </c>
      <c r="N439" s="293" t="s">
        <v>47</v>
      </c>
      <c r="O439" s="92"/>
      <c r="P439" s="254">
        <f>O439*H439</f>
        <v>0</v>
      </c>
      <c r="Q439" s="254">
        <v>0</v>
      </c>
      <c r="R439" s="254">
        <f>Q439*H439</f>
        <v>0</v>
      </c>
      <c r="S439" s="254">
        <v>0</v>
      </c>
      <c r="T439" s="255">
        <f>S439*H439</f>
        <v>0</v>
      </c>
      <c r="U439" s="39"/>
      <c r="V439" s="39"/>
      <c r="W439" s="39"/>
      <c r="X439" s="39"/>
      <c r="Y439" s="39"/>
      <c r="Z439" s="39"/>
      <c r="AA439" s="39"/>
      <c r="AB439" s="39"/>
      <c r="AC439" s="39"/>
      <c r="AD439" s="39"/>
      <c r="AE439" s="39"/>
      <c r="AR439" s="256" t="s">
        <v>293</v>
      </c>
      <c r="AT439" s="256" t="s">
        <v>452</v>
      </c>
      <c r="AU439" s="256" t="s">
        <v>14</v>
      </c>
      <c r="AY439" s="18" t="s">
        <v>253</v>
      </c>
      <c r="BE439" s="257">
        <f>IF(N439="základní",J439,0)</f>
        <v>0</v>
      </c>
      <c r="BF439" s="257">
        <f>IF(N439="snížená",J439,0)</f>
        <v>0</v>
      </c>
      <c r="BG439" s="257">
        <f>IF(N439="zákl. přenesená",J439,0)</f>
        <v>0</v>
      </c>
      <c r="BH439" s="257">
        <f>IF(N439="sníž. přenesená",J439,0)</f>
        <v>0</v>
      </c>
      <c r="BI439" s="257">
        <f>IF(N439="nulová",J439,0)</f>
        <v>0</v>
      </c>
      <c r="BJ439" s="18" t="s">
        <v>90</v>
      </c>
      <c r="BK439" s="257">
        <f>ROUND(I439*H439,2)</f>
        <v>0</v>
      </c>
      <c r="BL439" s="18" t="s">
        <v>259</v>
      </c>
      <c r="BM439" s="256" t="s">
        <v>680</v>
      </c>
    </row>
    <row r="440" s="2" customFormat="1" ht="16.5" customHeight="1">
      <c r="A440" s="39"/>
      <c r="B440" s="40"/>
      <c r="C440" s="245" t="s">
        <v>681</v>
      </c>
      <c r="D440" s="245" t="s">
        <v>255</v>
      </c>
      <c r="E440" s="246" t="s">
        <v>682</v>
      </c>
      <c r="F440" s="247" t="s">
        <v>683</v>
      </c>
      <c r="G440" s="248" t="s">
        <v>178</v>
      </c>
      <c r="H440" s="249">
        <v>8</v>
      </c>
      <c r="I440" s="250"/>
      <c r="J440" s="251">
        <f>ROUND(I440*H440,2)</f>
        <v>0</v>
      </c>
      <c r="K440" s="247" t="s">
        <v>258</v>
      </c>
      <c r="L440" s="45"/>
      <c r="M440" s="252" t="s">
        <v>1</v>
      </c>
      <c r="N440" s="253" t="s">
        <v>47</v>
      </c>
      <c r="O440" s="92"/>
      <c r="P440" s="254">
        <f>O440*H440</f>
        <v>0</v>
      </c>
      <c r="Q440" s="254">
        <v>0.32905679999999998</v>
      </c>
      <c r="R440" s="254">
        <f>Q440*H440</f>
        <v>2.6324543999999999</v>
      </c>
      <c r="S440" s="254">
        <v>0</v>
      </c>
      <c r="T440" s="255">
        <f>S440*H440</f>
        <v>0</v>
      </c>
      <c r="U440" s="39"/>
      <c r="V440" s="39"/>
      <c r="W440" s="39"/>
      <c r="X440" s="39"/>
      <c r="Y440" s="39"/>
      <c r="Z440" s="39"/>
      <c r="AA440" s="39"/>
      <c r="AB440" s="39"/>
      <c r="AC440" s="39"/>
      <c r="AD440" s="39"/>
      <c r="AE440" s="39"/>
      <c r="AR440" s="256" t="s">
        <v>259</v>
      </c>
      <c r="AT440" s="256" t="s">
        <v>255</v>
      </c>
      <c r="AU440" s="256" t="s">
        <v>14</v>
      </c>
      <c r="AY440" s="18" t="s">
        <v>253</v>
      </c>
      <c r="BE440" s="257">
        <f>IF(N440="základní",J440,0)</f>
        <v>0</v>
      </c>
      <c r="BF440" s="257">
        <f>IF(N440="snížená",J440,0)</f>
        <v>0</v>
      </c>
      <c r="BG440" s="257">
        <f>IF(N440="zákl. přenesená",J440,0)</f>
        <v>0</v>
      </c>
      <c r="BH440" s="257">
        <f>IF(N440="sníž. přenesená",J440,0)</f>
        <v>0</v>
      </c>
      <c r="BI440" s="257">
        <f>IF(N440="nulová",J440,0)</f>
        <v>0</v>
      </c>
      <c r="BJ440" s="18" t="s">
        <v>90</v>
      </c>
      <c r="BK440" s="257">
        <f>ROUND(I440*H440,2)</f>
        <v>0</v>
      </c>
      <c r="BL440" s="18" t="s">
        <v>259</v>
      </c>
      <c r="BM440" s="256" t="s">
        <v>684</v>
      </c>
    </row>
    <row r="441" s="2" customFormat="1">
      <c r="A441" s="39"/>
      <c r="B441" s="40"/>
      <c r="C441" s="41"/>
      <c r="D441" s="258" t="s">
        <v>261</v>
      </c>
      <c r="E441" s="41"/>
      <c r="F441" s="259" t="s">
        <v>671</v>
      </c>
      <c r="G441" s="41"/>
      <c r="H441" s="41"/>
      <c r="I441" s="156"/>
      <c r="J441" s="41"/>
      <c r="K441" s="41"/>
      <c r="L441" s="45"/>
      <c r="M441" s="260"/>
      <c r="N441" s="261"/>
      <c r="O441" s="92"/>
      <c r="P441" s="92"/>
      <c r="Q441" s="92"/>
      <c r="R441" s="92"/>
      <c r="S441" s="92"/>
      <c r="T441" s="93"/>
      <c r="U441" s="39"/>
      <c r="V441" s="39"/>
      <c r="W441" s="39"/>
      <c r="X441" s="39"/>
      <c r="Y441" s="39"/>
      <c r="Z441" s="39"/>
      <c r="AA441" s="39"/>
      <c r="AB441" s="39"/>
      <c r="AC441" s="39"/>
      <c r="AD441" s="39"/>
      <c r="AE441" s="39"/>
      <c r="AT441" s="18" t="s">
        <v>261</v>
      </c>
      <c r="AU441" s="18" t="s">
        <v>14</v>
      </c>
    </row>
    <row r="442" s="13" customFormat="1">
      <c r="A442" s="13"/>
      <c r="B442" s="262"/>
      <c r="C442" s="263"/>
      <c r="D442" s="258" t="s">
        <v>266</v>
      </c>
      <c r="E442" s="264" t="s">
        <v>1</v>
      </c>
      <c r="F442" s="265" t="s">
        <v>685</v>
      </c>
      <c r="G442" s="263"/>
      <c r="H442" s="266">
        <v>8</v>
      </c>
      <c r="I442" s="267"/>
      <c r="J442" s="263"/>
      <c r="K442" s="263"/>
      <c r="L442" s="268"/>
      <c r="M442" s="269"/>
      <c r="N442" s="270"/>
      <c r="O442" s="270"/>
      <c r="P442" s="270"/>
      <c r="Q442" s="270"/>
      <c r="R442" s="270"/>
      <c r="S442" s="270"/>
      <c r="T442" s="271"/>
      <c r="U442" s="13"/>
      <c r="V442" s="13"/>
      <c r="W442" s="13"/>
      <c r="X442" s="13"/>
      <c r="Y442" s="13"/>
      <c r="Z442" s="13"/>
      <c r="AA442" s="13"/>
      <c r="AB442" s="13"/>
      <c r="AC442" s="13"/>
      <c r="AD442" s="13"/>
      <c r="AE442" s="13"/>
      <c r="AT442" s="272" t="s">
        <v>266</v>
      </c>
      <c r="AU442" s="272" t="s">
        <v>14</v>
      </c>
      <c r="AV442" s="13" t="s">
        <v>14</v>
      </c>
      <c r="AW442" s="13" t="s">
        <v>36</v>
      </c>
      <c r="AX442" s="13" t="s">
        <v>82</v>
      </c>
      <c r="AY442" s="272" t="s">
        <v>253</v>
      </c>
    </row>
    <row r="443" s="14" customFormat="1">
      <c r="A443" s="14"/>
      <c r="B443" s="273"/>
      <c r="C443" s="274"/>
      <c r="D443" s="258" t="s">
        <v>266</v>
      </c>
      <c r="E443" s="275" t="s">
        <v>1</v>
      </c>
      <c r="F443" s="276" t="s">
        <v>269</v>
      </c>
      <c r="G443" s="274"/>
      <c r="H443" s="277">
        <v>8</v>
      </c>
      <c r="I443" s="278"/>
      <c r="J443" s="274"/>
      <c r="K443" s="274"/>
      <c r="L443" s="279"/>
      <c r="M443" s="280"/>
      <c r="N443" s="281"/>
      <c r="O443" s="281"/>
      <c r="P443" s="281"/>
      <c r="Q443" s="281"/>
      <c r="R443" s="281"/>
      <c r="S443" s="281"/>
      <c r="T443" s="282"/>
      <c r="U443" s="14"/>
      <c r="V443" s="14"/>
      <c r="W443" s="14"/>
      <c r="X443" s="14"/>
      <c r="Y443" s="14"/>
      <c r="Z443" s="14"/>
      <c r="AA443" s="14"/>
      <c r="AB443" s="14"/>
      <c r="AC443" s="14"/>
      <c r="AD443" s="14"/>
      <c r="AE443" s="14"/>
      <c r="AT443" s="283" t="s">
        <v>266</v>
      </c>
      <c r="AU443" s="283" t="s">
        <v>14</v>
      </c>
      <c r="AV443" s="14" t="s">
        <v>259</v>
      </c>
      <c r="AW443" s="14" t="s">
        <v>36</v>
      </c>
      <c r="AX443" s="14" t="s">
        <v>90</v>
      </c>
      <c r="AY443" s="283" t="s">
        <v>253</v>
      </c>
    </row>
    <row r="444" s="2" customFormat="1" ht="16.5" customHeight="1">
      <c r="A444" s="39"/>
      <c r="B444" s="40"/>
      <c r="C444" s="284" t="s">
        <v>211</v>
      </c>
      <c r="D444" s="284" t="s">
        <v>452</v>
      </c>
      <c r="E444" s="285" t="s">
        <v>686</v>
      </c>
      <c r="F444" s="286" t="s">
        <v>687</v>
      </c>
      <c r="G444" s="287" t="s">
        <v>178</v>
      </c>
      <c r="H444" s="288">
        <v>8</v>
      </c>
      <c r="I444" s="289"/>
      <c r="J444" s="290">
        <f>ROUND(I444*H444,2)</f>
        <v>0</v>
      </c>
      <c r="K444" s="286" t="s">
        <v>1</v>
      </c>
      <c r="L444" s="291"/>
      <c r="M444" s="292" t="s">
        <v>1</v>
      </c>
      <c r="N444" s="293" t="s">
        <v>47</v>
      </c>
      <c r="O444" s="92"/>
      <c r="P444" s="254">
        <f>O444*H444</f>
        <v>0</v>
      </c>
      <c r="Q444" s="254">
        <v>0.029499999999999998</v>
      </c>
      <c r="R444" s="254">
        <f>Q444*H444</f>
        <v>0.23599999999999999</v>
      </c>
      <c r="S444" s="254">
        <v>0</v>
      </c>
      <c r="T444" s="255">
        <f>S444*H444</f>
        <v>0</v>
      </c>
      <c r="U444" s="39"/>
      <c r="V444" s="39"/>
      <c r="W444" s="39"/>
      <c r="X444" s="39"/>
      <c r="Y444" s="39"/>
      <c r="Z444" s="39"/>
      <c r="AA444" s="39"/>
      <c r="AB444" s="39"/>
      <c r="AC444" s="39"/>
      <c r="AD444" s="39"/>
      <c r="AE444" s="39"/>
      <c r="AR444" s="256" t="s">
        <v>293</v>
      </c>
      <c r="AT444" s="256" t="s">
        <v>452</v>
      </c>
      <c r="AU444" s="256" t="s">
        <v>14</v>
      </c>
      <c r="AY444" s="18" t="s">
        <v>253</v>
      </c>
      <c r="BE444" s="257">
        <f>IF(N444="základní",J444,0)</f>
        <v>0</v>
      </c>
      <c r="BF444" s="257">
        <f>IF(N444="snížená",J444,0)</f>
        <v>0</v>
      </c>
      <c r="BG444" s="257">
        <f>IF(N444="zákl. přenesená",J444,0)</f>
        <v>0</v>
      </c>
      <c r="BH444" s="257">
        <f>IF(N444="sníž. přenesená",J444,0)</f>
        <v>0</v>
      </c>
      <c r="BI444" s="257">
        <f>IF(N444="nulová",J444,0)</f>
        <v>0</v>
      </c>
      <c r="BJ444" s="18" t="s">
        <v>90</v>
      </c>
      <c r="BK444" s="257">
        <f>ROUND(I444*H444,2)</f>
        <v>0</v>
      </c>
      <c r="BL444" s="18" t="s">
        <v>259</v>
      </c>
      <c r="BM444" s="256" t="s">
        <v>688</v>
      </c>
    </row>
    <row r="445" s="2" customFormat="1" ht="24" customHeight="1">
      <c r="A445" s="39"/>
      <c r="B445" s="40"/>
      <c r="C445" s="284" t="s">
        <v>689</v>
      </c>
      <c r="D445" s="284" t="s">
        <v>452</v>
      </c>
      <c r="E445" s="285" t="s">
        <v>690</v>
      </c>
      <c r="F445" s="286" t="s">
        <v>691</v>
      </c>
      <c r="G445" s="287" t="s">
        <v>178</v>
      </c>
      <c r="H445" s="288">
        <v>8</v>
      </c>
      <c r="I445" s="289"/>
      <c r="J445" s="290">
        <f>ROUND(I445*H445,2)</f>
        <v>0</v>
      </c>
      <c r="K445" s="286" t="s">
        <v>258</v>
      </c>
      <c r="L445" s="291"/>
      <c r="M445" s="292" t="s">
        <v>1</v>
      </c>
      <c r="N445" s="293" t="s">
        <v>47</v>
      </c>
      <c r="O445" s="92"/>
      <c r="P445" s="254">
        <f>O445*H445</f>
        <v>0</v>
      </c>
      <c r="Q445" s="254">
        <v>0</v>
      </c>
      <c r="R445" s="254">
        <f>Q445*H445</f>
        <v>0</v>
      </c>
      <c r="S445" s="254">
        <v>0</v>
      </c>
      <c r="T445" s="255">
        <f>S445*H445</f>
        <v>0</v>
      </c>
      <c r="U445" s="39"/>
      <c r="V445" s="39"/>
      <c r="W445" s="39"/>
      <c r="X445" s="39"/>
      <c r="Y445" s="39"/>
      <c r="Z445" s="39"/>
      <c r="AA445" s="39"/>
      <c r="AB445" s="39"/>
      <c r="AC445" s="39"/>
      <c r="AD445" s="39"/>
      <c r="AE445" s="39"/>
      <c r="AR445" s="256" t="s">
        <v>293</v>
      </c>
      <c r="AT445" s="256" t="s">
        <v>452</v>
      </c>
      <c r="AU445" s="256" t="s">
        <v>14</v>
      </c>
      <c r="AY445" s="18" t="s">
        <v>253</v>
      </c>
      <c r="BE445" s="257">
        <f>IF(N445="základní",J445,0)</f>
        <v>0</v>
      </c>
      <c r="BF445" s="257">
        <f>IF(N445="snížená",J445,0)</f>
        <v>0</v>
      </c>
      <c r="BG445" s="257">
        <f>IF(N445="zákl. přenesená",J445,0)</f>
        <v>0</v>
      </c>
      <c r="BH445" s="257">
        <f>IF(N445="sníž. přenesená",J445,0)</f>
        <v>0</v>
      </c>
      <c r="BI445" s="257">
        <f>IF(N445="nulová",J445,0)</f>
        <v>0</v>
      </c>
      <c r="BJ445" s="18" t="s">
        <v>90</v>
      </c>
      <c r="BK445" s="257">
        <f>ROUND(I445*H445,2)</f>
        <v>0</v>
      </c>
      <c r="BL445" s="18" t="s">
        <v>259</v>
      </c>
      <c r="BM445" s="256" t="s">
        <v>692</v>
      </c>
    </row>
    <row r="446" s="2" customFormat="1" ht="36" customHeight="1">
      <c r="A446" s="39"/>
      <c r="B446" s="40"/>
      <c r="C446" s="245" t="s">
        <v>693</v>
      </c>
      <c r="D446" s="245" t="s">
        <v>255</v>
      </c>
      <c r="E446" s="246" t="s">
        <v>694</v>
      </c>
      <c r="F446" s="247" t="s">
        <v>695</v>
      </c>
      <c r="G446" s="248" t="s">
        <v>178</v>
      </c>
      <c r="H446" s="249">
        <v>277</v>
      </c>
      <c r="I446" s="250"/>
      <c r="J446" s="251">
        <f>ROUND(I446*H446,2)</f>
        <v>0</v>
      </c>
      <c r="K446" s="247" t="s">
        <v>258</v>
      </c>
      <c r="L446" s="45"/>
      <c r="M446" s="252" t="s">
        <v>1</v>
      </c>
      <c r="N446" s="253" t="s">
        <v>47</v>
      </c>
      <c r="O446" s="92"/>
      <c r="P446" s="254">
        <f>O446*H446</f>
        <v>0</v>
      </c>
      <c r="Q446" s="254">
        <v>0.31108000000000002</v>
      </c>
      <c r="R446" s="254">
        <f>Q446*H446</f>
        <v>86.169160000000005</v>
      </c>
      <c r="S446" s="254">
        <v>0</v>
      </c>
      <c r="T446" s="255">
        <f>S446*H446</f>
        <v>0</v>
      </c>
      <c r="U446" s="39"/>
      <c r="V446" s="39"/>
      <c r="W446" s="39"/>
      <c r="X446" s="39"/>
      <c r="Y446" s="39"/>
      <c r="Z446" s="39"/>
      <c r="AA446" s="39"/>
      <c r="AB446" s="39"/>
      <c r="AC446" s="39"/>
      <c r="AD446" s="39"/>
      <c r="AE446" s="39"/>
      <c r="AR446" s="256" t="s">
        <v>259</v>
      </c>
      <c r="AT446" s="256" t="s">
        <v>255</v>
      </c>
      <c r="AU446" s="256" t="s">
        <v>14</v>
      </c>
      <c r="AY446" s="18" t="s">
        <v>253</v>
      </c>
      <c r="BE446" s="257">
        <f>IF(N446="základní",J446,0)</f>
        <v>0</v>
      </c>
      <c r="BF446" s="257">
        <f>IF(N446="snížená",J446,0)</f>
        <v>0</v>
      </c>
      <c r="BG446" s="257">
        <f>IF(N446="zákl. přenesená",J446,0)</f>
        <v>0</v>
      </c>
      <c r="BH446" s="257">
        <f>IF(N446="sníž. přenesená",J446,0)</f>
        <v>0</v>
      </c>
      <c r="BI446" s="257">
        <f>IF(N446="nulová",J446,0)</f>
        <v>0</v>
      </c>
      <c r="BJ446" s="18" t="s">
        <v>90</v>
      </c>
      <c r="BK446" s="257">
        <f>ROUND(I446*H446,2)</f>
        <v>0</v>
      </c>
      <c r="BL446" s="18" t="s">
        <v>259</v>
      </c>
      <c r="BM446" s="256" t="s">
        <v>696</v>
      </c>
    </row>
    <row r="447" s="2" customFormat="1">
      <c r="A447" s="39"/>
      <c r="B447" s="40"/>
      <c r="C447" s="41"/>
      <c r="D447" s="258" t="s">
        <v>261</v>
      </c>
      <c r="E447" s="41"/>
      <c r="F447" s="259" t="s">
        <v>697</v>
      </c>
      <c r="G447" s="41"/>
      <c r="H447" s="41"/>
      <c r="I447" s="156"/>
      <c r="J447" s="41"/>
      <c r="K447" s="41"/>
      <c r="L447" s="45"/>
      <c r="M447" s="260"/>
      <c r="N447" s="261"/>
      <c r="O447" s="92"/>
      <c r="P447" s="92"/>
      <c r="Q447" s="92"/>
      <c r="R447" s="92"/>
      <c r="S447" s="92"/>
      <c r="T447" s="93"/>
      <c r="U447" s="39"/>
      <c r="V447" s="39"/>
      <c r="W447" s="39"/>
      <c r="X447" s="39"/>
      <c r="Y447" s="39"/>
      <c r="Z447" s="39"/>
      <c r="AA447" s="39"/>
      <c r="AB447" s="39"/>
      <c r="AC447" s="39"/>
      <c r="AD447" s="39"/>
      <c r="AE447" s="39"/>
      <c r="AT447" s="18" t="s">
        <v>261</v>
      </c>
      <c r="AU447" s="18" t="s">
        <v>14</v>
      </c>
    </row>
    <row r="448" s="2" customFormat="1" ht="16.5" customHeight="1">
      <c r="A448" s="39"/>
      <c r="B448" s="40"/>
      <c r="C448" s="284" t="s">
        <v>698</v>
      </c>
      <c r="D448" s="284" t="s">
        <v>452</v>
      </c>
      <c r="E448" s="285" t="s">
        <v>699</v>
      </c>
      <c r="F448" s="286" t="s">
        <v>700</v>
      </c>
      <c r="G448" s="287" t="s">
        <v>178</v>
      </c>
      <c r="H448" s="288">
        <v>277</v>
      </c>
      <c r="I448" s="289"/>
      <c r="J448" s="290">
        <f>ROUND(I448*H448,2)</f>
        <v>0</v>
      </c>
      <c r="K448" s="286" t="s">
        <v>1</v>
      </c>
      <c r="L448" s="291"/>
      <c r="M448" s="292" t="s">
        <v>1</v>
      </c>
      <c r="N448" s="293" t="s">
        <v>47</v>
      </c>
      <c r="O448" s="92"/>
      <c r="P448" s="254">
        <f>O448*H448</f>
        <v>0</v>
      </c>
      <c r="Q448" s="254">
        <v>0.0070000000000000001</v>
      </c>
      <c r="R448" s="254">
        <f>Q448*H448</f>
        <v>1.9390000000000001</v>
      </c>
      <c r="S448" s="254">
        <v>0</v>
      </c>
      <c r="T448" s="255">
        <f>S448*H448</f>
        <v>0</v>
      </c>
      <c r="U448" s="39"/>
      <c r="V448" s="39"/>
      <c r="W448" s="39"/>
      <c r="X448" s="39"/>
      <c r="Y448" s="39"/>
      <c r="Z448" s="39"/>
      <c r="AA448" s="39"/>
      <c r="AB448" s="39"/>
      <c r="AC448" s="39"/>
      <c r="AD448" s="39"/>
      <c r="AE448" s="39"/>
      <c r="AR448" s="256" t="s">
        <v>293</v>
      </c>
      <c r="AT448" s="256" t="s">
        <v>452</v>
      </c>
      <c r="AU448" s="256" t="s">
        <v>14</v>
      </c>
      <c r="AY448" s="18" t="s">
        <v>253</v>
      </c>
      <c r="BE448" s="257">
        <f>IF(N448="základní",J448,0)</f>
        <v>0</v>
      </c>
      <c r="BF448" s="257">
        <f>IF(N448="snížená",J448,0)</f>
        <v>0</v>
      </c>
      <c r="BG448" s="257">
        <f>IF(N448="zákl. přenesená",J448,0)</f>
        <v>0</v>
      </c>
      <c r="BH448" s="257">
        <f>IF(N448="sníž. přenesená",J448,0)</f>
        <v>0</v>
      </c>
      <c r="BI448" s="257">
        <f>IF(N448="nulová",J448,0)</f>
        <v>0</v>
      </c>
      <c r="BJ448" s="18" t="s">
        <v>90</v>
      </c>
      <c r="BK448" s="257">
        <f>ROUND(I448*H448,2)</f>
        <v>0</v>
      </c>
      <c r="BL448" s="18" t="s">
        <v>259</v>
      </c>
      <c r="BM448" s="256" t="s">
        <v>701</v>
      </c>
    </row>
    <row r="449" s="2" customFormat="1" ht="36" customHeight="1">
      <c r="A449" s="39"/>
      <c r="B449" s="40"/>
      <c r="C449" s="245" t="s">
        <v>702</v>
      </c>
      <c r="D449" s="245" t="s">
        <v>255</v>
      </c>
      <c r="E449" s="246" t="s">
        <v>703</v>
      </c>
      <c r="F449" s="247" t="s">
        <v>704</v>
      </c>
      <c r="G449" s="248" t="s">
        <v>178</v>
      </c>
      <c r="H449" s="249">
        <v>4</v>
      </c>
      <c r="I449" s="250"/>
      <c r="J449" s="251">
        <f>ROUND(I449*H449,2)</f>
        <v>0</v>
      </c>
      <c r="K449" s="247" t="s">
        <v>1</v>
      </c>
      <c r="L449" s="45"/>
      <c r="M449" s="252" t="s">
        <v>1</v>
      </c>
      <c r="N449" s="253" t="s">
        <v>47</v>
      </c>
      <c r="O449" s="92"/>
      <c r="P449" s="254">
        <f>O449*H449</f>
        <v>0</v>
      </c>
      <c r="Q449" s="254">
        <v>0.14399999999999999</v>
      </c>
      <c r="R449" s="254">
        <f>Q449*H449</f>
        <v>0.57599999999999996</v>
      </c>
      <c r="S449" s="254">
        <v>0</v>
      </c>
      <c r="T449" s="255">
        <f>S449*H449</f>
        <v>0</v>
      </c>
      <c r="U449" s="39"/>
      <c r="V449" s="39"/>
      <c r="W449" s="39"/>
      <c r="X449" s="39"/>
      <c r="Y449" s="39"/>
      <c r="Z449" s="39"/>
      <c r="AA449" s="39"/>
      <c r="AB449" s="39"/>
      <c r="AC449" s="39"/>
      <c r="AD449" s="39"/>
      <c r="AE449" s="39"/>
      <c r="AR449" s="256" t="s">
        <v>259</v>
      </c>
      <c r="AT449" s="256" t="s">
        <v>255</v>
      </c>
      <c r="AU449" s="256" t="s">
        <v>14</v>
      </c>
      <c r="AY449" s="18" t="s">
        <v>253</v>
      </c>
      <c r="BE449" s="257">
        <f>IF(N449="základní",J449,0)</f>
        <v>0</v>
      </c>
      <c r="BF449" s="257">
        <f>IF(N449="snížená",J449,0)</f>
        <v>0</v>
      </c>
      <c r="BG449" s="257">
        <f>IF(N449="zákl. přenesená",J449,0)</f>
        <v>0</v>
      </c>
      <c r="BH449" s="257">
        <f>IF(N449="sníž. přenesená",J449,0)</f>
        <v>0</v>
      </c>
      <c r="BI449" s="257">
        <f>IF(N449="nulová",J449,0)</f>
        <v>0</v>
      </c>
      <c r="BJ449" s="18" t="s">
        <v>90</v>
      </c>
      <c r="BK449" s="257">
        <f>ROUND(I449*H449,2)</f>
        <v>0</v>
      </c>
      <c r="BL449" s="18" t="s">
        <v>259</v>
      </c>
      <c r="BM449" s="256" t="s">
        <v>705</v>
      </c>
    </row>
    <row r="450" s="12" customFormat="1" ht="22.8" customHeight="1">
      <c r="A450" s="12"/>
      <c r="B450" s="229"/>
      <c r="C450" s="230"/>
      <c r="D450" s="231" t="s">
        <v>81</v>
      </c>
      <c r="E450" s="243" t="s">
        <v>299</v>
      </c>
      <c r="F450" s="243" t="s">
        <v>706</v>
      </c>
      <c r="G450" s="230"/>
      <c r="H450" s="230"/>
      <c r="I450" s="233"/>
      <c r="J450" s="244">
        <f>BK450</f>
        <v>0</v>
      </c>
      <c r="K450" s="230"/>
      <c r="L450" s="235"/>
      <c r="M450" s="236"/>
      <c r="N450" s="237"/>
      <c r="O450" s="237"/>
      <c r="P450" s="238">
        <f>SUM(P451:P684)</f>
        <v>0</v>
      </c>
      <c r="Q450" s="237"/>
      <c r="R450" s="238">
        <f>SUM(R451:R684)</f>
        <v>1306.8154118160001</v>
      </c>
      <c r="S450" s="237"/>
      <c r="T450" s="239">
        <f>SUM(T451:T684)</f>
        <v>405.29399999999993</v>
      </c>
      <c r="U450" s="12"/>
      <c r="V450" s="12"/>
      <c r="W450" s="12"/>
      <c r="X450" s="12"/>
      <c r="Y450" s="12"/>
      <c r="Z450" s="12"/>
      <c r="AA450" s="12"/>
      <c r="AB450" s="12"/>
      <c r="AC450" s="12"/>
      <c r="AD450" s="12"/>
      <c r="AE450" s="12"/>
      <c r="AR450" s="240" t="s">
        <v>90</v>
      </c>
      <c r="AT450" s="241" t="s">
        <v>81</v>
      </c>
      <c r="AU450" s="241" t="s">
        <v>90</v>
      </c>
      <c r="AY450" s="240" t="s">
        <v>253</v>
      </c>
      <c r="BK450" s="242">
        <f>SUM(BK451:BK684)</f>
        <v>0</v>
      </c>
    </row>
    <row r="451" s="2" customFormat="1" ht="24" customHeight="1">
      <c r="A451" s="39"/>
      <c r="B451" s="40"/>
      <c r="C451" s="245" t="s">
        <v>707</v>
      </c>
      <c r="D451" s="245" t="s">
        <v>255</v>
      </c>
      <c r="E451" s="246" t="s">
        <v>708</v>
      </c>
      <c r="F451" s="247" t="s">
        <v>709</v>
      </c>
      <c r="G451" s="248" t="s">
        <v>178</v>
      </c>
      <c r="H451" s="249">
        <v>28</v>
      </c>
      <c r="I451" s="250"/>
      <c r="J451" s="251">
        <f>ROUND(I451*H451,2)</f>
        <v>0</v>
      </c>
      <c r="K451" s="247" t="s">
        <v>1</v>
      </c>
      <c r="L451" s="45"/>
      <c r="M451" s="252" t="s">
        <v>1</v>
      </c>
      <c r="N451" s="253" t="s">
        <v>47</v>
      </c>
      <c r="O451" s="92"/>
      <c r="P451" s="254">
        <f>O451*H451</f>
        <v>0</v>
      </c>
      <c r="Q451" s="254">
        <v>0.0011999999999999999</v>
      </c>
      <c r="R451" s="254">
        <f>Q451*H451</f>
        <v>0.033599999999999998</v>
      </c>
      <c r="S451" s="254">
        <v>0</v>
      </c>
      <c r="T451" s="255">
        <f>S451*H451</f>
        <v>0</v>
      </c>
      <c r="U451" s="39"/>
      <c r="V451" s="39"/>
      <c r="W451" s="39"/>
      <c r="X451" s="39"/>
      <c r="Y451" s="39"/>
      <c r="Z451" s="39"/>
      <c r="AA451" s="39"/>
      <c r="AB451" s="39"/>
      <c r="AC451" s="39"/>
      <c r="AD451" s="39"/>
      <c r="AE451" s="39"/>
      <c r="AR451" s="256" t="s">
        <v>259</v>
      </c>
      <c r="AT451" s="256" t="s">
        <v>255</v>
      </c>
      <c r="AU451" s="256" t="s">
        <v>14</v>
      </c>
      <c r="AY451" s="18" t="s">
        <v>253</v>
      </c>
      <c r="BE451" s="257">
        <f>IF(N451="základní",J451,0)</f>
        <v>0</v>
      </c>
      <c r="BF451" s="257">
        <f>IF(N451="snížená",J451,0)</f>
        <v>0</v>
      </c>
      <c r="BG451" s="257">
        <f>IF(N451="zákl. přenesená",J451,0)</f>
        <v>0</v>
      </c>
      <c r="BH451" s="257">
        <f>IF(N451="sníž. přenesená",J451,0)</f>
        <v>0</v>
      </c>
      <c r="BI451" s="257">
        <f>IF(N451="nulová",J451,0)</f>
        <v>0</v>
      </c>
      <c r="BJ451" s="18" t="s">
        <v>90</v>
      </c>
      <c r="BK451" s="257">
        <f>ROUND(I451*H451,2)</f>
        <v>0</v>
      </c>
      <c r="BL451" s="18" t="s">
        <v>259</v>
      </c>
      <c r="BM451" s="256" t="s">
        <v>710</v>
      </c>
    </row>
    <row r="452" s="2" customFormat="1">
      <c r="A452" s="39"/>
      <c r="B452" s="40"/>
      <c r="C452" s="41"/>
      <c r="D452" s="258" t="s">
        <v>261</v>
      </c>
      <c r="E452" s="41"/>
      <c r="F452" s="259" t="s">
        <v>711</v>
      </c>
      <c r="G452" s="41"/>
      <c r="H452" s="41"/>
      <c r="I452" s="156"/>
      <c r="J452" s="41"/>
      <c r="K452" s="41"/>
      <c r="L452" s="45"/>
      <c r="M452" s="260"/>
      <c r="N452" s="261"/>
      <c r="O452" s="92"/>
      <c r="P452" s="92"/>
      <c r="Q452" s="92"/>
      <c r="R452" s="92"/>
      <c r="S452" s="92"/>
      <c r="T452" s="93"/>
      <c r="U452" s="39"/>
      <c r="V452" s="39"/>
      <c r="W452" s="39"/>
      <c r="X452" s="39"/>
      <c r="Y452" s="39"/>
      <c r="Z452" s="39"/>
      <c r="AA452" s="39"/>
      <c r="AB452" s="39"/>
      <c r="AC452" s="39"/>
      <c r="AD452" s="39"/>
      <c r="AE452" s="39"/>
      <c r="AT452" s="18" t="s">
        <v>261</v>
      </c>
      <c r="AU452" s="18" t="s">
        <v>14</v>
      </c>
    </row>
    <row r="453" s="2" customFormat="1" ht="16.5" customHeight="1">
      <c r="A453" s="39"/>
      <c r="B453" s="40"/>
      <c r="C453" s="284" t="s">
        <v>712</v>
      </c>
      <c r="D453" s="284" t="s">
        <v>452</v>
      </c>
      <c r="E453" s="285" t="s">
        <v>713</v>
      </c>
      <c r="F453" s="286" t="s">
        <v>714</v>
      </c>
      <c r="G453" s="287" t="s">
        <v>178</v>
      </c>
      <c r="H453" s="288">
        <v>28</v>
      </c>
      <c r="I453" s="289"/>
      <c r="J453" s="290">
        <f>ROUND(I453*H453,2)</f>
        <v>0</v>
      </c>
      <c r="K453" s="286" t="s">
        <v>1</v>
      </c>
      <c r="L453" s="291"/>
      <c r="M453" s="292" t="s">
        <v>1</v>
      </c>
      <c r="N453" s="293" t="s">
        <v>47</v>
      </c>
      <c r="O453" s="92"/>
      <c r="P453" s="254">
        <f>O453*H453</f>
        <v>0</v>
      </c>
      <c r="Q453" s="254">
        <v>0.0195</v>
      </c>
      <c r="R453" s="254">
        <f>Q453*H453</f>
        <v>0.54600000000000004</v>
      </c>
      <c r="S453" s="254">
        <v>0</v>
      </c>
      <c r="T453" s="255">
        <f>S453*H453</f>
        <v>0</v>
      </c>
      <c r="U453" s="39"/>
      <c r="V453" s="39"/>
      <c r="W453" s="39"/>
      <c r="X453" s="39"/>
      <c r="Y453" s="39"/>
      <c r="Z453" s="39"/>
      <c r="AA453" s="39"/>
      <c r="AB453" s="39"/>
      <c r="AC453" s="39"/>
      <c r="AD453" s="39"/>
      <c r="AE453" s="39"/>
      <c r="AR453" s="256" t="s">
        <v>293</v>
      </c>
      <c r="AT453" s="256" t="s">
        <v>452</v>
      </c>
      <c r="AU453" s="256" t="s">
        <v>14</v>
      </c>
      <c r="AY453" s="18" t="s">
        <v>253</v>
      </c>
      <c r="BE453" s="257">
        <f>IF(N453="základní",J453,0)</f>
        <v>0</v>
      </c>
      <c r="BF453" s="257">
        <f>IF(N453="snížená",J453,0)</f>
        <v>0</v>
      </c>
      <c r="BG453" s="257">
        <f>IF(N453="zákl. přenesená",J453,0)</f>
        <v>0</v>
      </c>
      <c r="BH453" s="257">
        <f>IF(N453="sníž. přenesená",J453,0)</f>
        <v>0</v>
      </c>
      <c r="BI453" s="257">
        <f>IF(N453="nulová",J453,0)</f>
        <v>0</v>
      </c>
      <c r="BJ453" s="18" t="s">
        <v>90</v>
      </c>
      <c r="BK453" s="257">
        <f>ROUND(I453*H453,2)</f>
        <v>0</v>
      </c>
      <c r="BL453" s="18" t="s">
        <v>259</v>
      </c>
      <c r="BM453" s="256" t="s">
        <v>715</v>
      </c>
    </row>
    <row r="454" s="2" customFormat="1" ht="24" customHeight="1">
      <c r="A454" s="39"/>
      <c r="B454" s="40"/>
      <c r="C454" s="245" t="s">
        <v>716</v>
      </c>
      <c r="D454" s="245" t="s">
        <v>255</v>
      </c>
      <c r="E454" s="246" t="s">
        <v>717</v>
      </c>
      <c r="F454" s="247" t="s">
        <v>718</v>
      </c>
      <c r="G454" s="248" t="s">
        <v>178</v>
      </c>
      <c r="H454" s="249">
        <v>99</v>
      </c>
      <c r="I454" s="250"/>
      <c r="J454" s="251">
        <f>ROUND(I454*H454,2)</f>
        <v>0</v>
      </c>
      <c r="K454" s="247" t="s">
        <v>258</v>
      </c>
      <c r="L454" s="45"/>
      <c r="M454" s="252" t="s">
        <v>1</v>
      </c>
      <c r="N454" s="253" t="s">
        <v>47</v>
      </c>
      <c r="O454" s="92"/>
      <c r="P454" s="254">
        <f>O454*H454</f>
        <v>0</v>
      </c>
      <c r="Q454" s="254">
        <v>0.00069999999999999999</v>
      </c>
      <c r="R454" s="254">
        <f>Q454*H454</f>
        <v>0.0693</v>
      </c>
      <c r="S454" s="254">
        <v>0</v>
      </c>
      <c r="T454" s="255">
        <f>S454*H454</f>
        <v>0</v>
      </c>
      <c r="U454" s="39"/>
      <c r="V454" s="39"/>
      <c r="W454" s="39"/>
      <c r="X454" s="39"/>
      <c r="Y454" s="39"/>
      <c r="Z454" s="39"/>
      <c r="AA454" s="39"/>
      <c r="AB454" s="39"/>
      <c r="AC454" s="39"/>
      <c r="AD454" s="39"/>
      <c r="AE454" s="39"/>
      <c r="AR454" s="256" t="s">
        <v>259</v>
      </c>
      <c r="AT454" s="256" t="s">
        <v>255</v>
      </c>
      <c r="AU454" s="256" t="s">
        <v>14</v>
      </c>
      <c r="AY454" s="18" t="s">
        <v>253</v>
      </c>
      <c r="BE454" s="257">
        <f>IF(N454="základní",J454,0)</f>
        <v>0</v>
      </c>
      <c r="BF454" s="257">
        <f>IF(N454="snížená",J454,0)</f>
        <v>0</v>
      </c>
      <c r="BG454" s="257">
        <f>IF(N454="zákl. přenesená",J454,0)</f>
        <v>0</v>
      </c>
      <c r="BH454" s="257">
        <f>IF(N454="sníž. přenesená",J454,0)</f>
        <v>0</v>
      </c>
      <c r="BI454" s="257">
        <f>IF(N454="nulová",J454,0)</f>
        <v>0</v>
      </c>
      <c r="BJ454" s="18" t="s">
        <v>90</v>
      </c>
      <c r="BK454" s="257">
        <f>ROUND(I454*H454,2)</f>
        <v>0</v>
      </c>
      <c r="BL454" s="18" t="s">
        <v>259</v>
      </c>
      <c r="BM454" s="256" t="s">
        <v>719</v>
      </c>
    </row>
    <row r="455" s="2" customFormat="1">
      <c r="A455" s="39"/>
      <c r="B455" s="40"/>
      <c r="C455" s="41"/>
      <c r="D455" s="258" t="s">
        <v>261</v>
      </c>
      <c r="E455" s="41"/>
      <c r="F455" s="259" t="s">
        <v>720</v>
      </c>
      <c r="G455" s="41"/>
      <c r="H455" s="41"/>
      <c r="I455" s="156"/>
      <c r="J455" s="41"/>
      <c r="K455" s="41"/>
      <c r="L455" s="45"/>
      <c r="M455" s="260"/>
      <c r="N455" s="261"/>
      <c r="O455" s="92"/>
      <c r="P455" s="92"/>
      <c r="Q455" s="92"/>
      <c r="R455" s="92"/>
      <c r="S455" s="92"/>
      <c r="T455" s="93"/>
      <c r="U455" s="39"/>
      <c r="V455" s="39"/>
      <c r="W455" s="39"/>
      <c r="X455" s="39"/>
      <c r="Y455" s="39"/>
      <c r="Z455" s="39"/>
      <c r="AA455" s="39"/>
      <c r="AB455" s="39"/>
      <c r="AC455" s="39"/>
      <c r="AD455" s="39"/>
      <c r="AE455" s="39"/>
      <c r="AT455" s="18" t="s">
        <v>261</v>
      </c>
      <c r="AU455" s="18" t="s">
        <v>14</v>
      </c>
    </row>
    <row r="456" s="2" customFormat="1" ht="16.5" customHeight="1">
      <c r="A456" s="39"/>
      <c r="B456" s="40"/>
      <c r="C456" s="284" t="s">
        <v>721</v>
      </c>
      <c r="D456" s="284" t="s">
        <v>452</v>
      </c>
      <c r="E456" s="285" t="s">
        <v>722</v>
      </c>
      <c r="F456" s="286" t="s">
        <v>723</v>
      </c>
      <c r="G456" s="287" t="s">
        <v>178</v>
      </c>
      <c r="H456" s="288">
        <v>99</v>
      </c>
      <c r="I456" s="289"/>
      <c r="J456" s="290">
        <f>ROUND(I456*H456,2)</f>
        <v>0</v>
      </c>
      <c r="K456" s="286" t="s">
        <v>1</v>
      </c>
      <c r="L456" s="291"/>
      <c r="M456" s="292" t="s">
        <v>1</v>
      </c>
      <c r="N456" s="293" t="s">
        <v>47</v>
      </c>
      <c r="O456" s="92"/>
      <c r="P456" s="254">
        <f>O456*H456</f>
        <v>0</v>
      </c>
      <c r="Q456" s="254">
        <v>0.0050000000000000001</v>
      </c>
      <c r="R456" s="254">
        <f>Q456*H456</f>
        <v>0.495</v>
      </c>
      <c r="S456" s="254">
        <v>0</v>
      </c>
      <c r="T456" s="255">
        <f>S456*H456</f>
        <v>0</v>
      </c>
      <c r="U456" s="39"/>
      <c r="V456" s="39"/>
      <c r="W456" s="39"/>
      <c r="X456" s="39"/>
      <c r="Y456" s="39"/>
      <c r="Z456" s="39"/>
      <c r="AA456" s="39"/>
      <c r="AB456" s="39"/>
      <c r="AC456" s="39"/>
      <c r="AD456" s="39"/>
      <c r="AE456" s="39"/>
      <c r="AR456" s="256" t="s">
        <v>293</v>
      </c>
      <c r="AT456" s="256" t="s">
        <v>452</v>
      </c>
      <c r="AU456" s="256" t="s">
        <v>14</v>
      </c>
      <c r="AY456" s="18" t="s">
        <v>253</v>
      </c>
      <c r="BE456" s="257">
        <f>IF(N456="základní",J456,0)</f>
        <v>0</v>
      </c>
      <c r="BF456" s="257">
        <f>IF(N456="snížená",J456,0)</f>
        <v>0</v>
      </c>
      <c r="BG456" s="257">
        <f>IF(N456="zákl. přenesená",J456,0)</f>
        <v>0</v>
      </c>
      <c r="BH456" s="257">
        <f>IF(N456="sníž. přenesená",J456,0)</f>
        <v>0</v>
      </c>
      <c r="BI456" s="257">
        <f>IF(N456="nulová",J456,0)</f>
        <v>0</v>
      </c>
      <c r="BJ456" s="18" t="s">
        <v>90</v>
      </c>
      <c r="BK456" s="257">
        <f>ROUND(I456*H456,2)</f>
        <v>0</v>
      </c>
      <c r="BL456" s="18" t="s">
        <v>259</v>
      </c>
      <c r="BM456" s="256" t="s">
        <v>724</v>
      </c>
    </row>
    <row r="457" s="2" customFormat="1" ht="24" customHeight="1">
      <c r="A457" s="39"/>
      <c r="B457" s="40"/>
      <c r="C457" s="245" t="s">
        <v>725</v>
      </c>
      <c r="D457" s="245" t="s">
        <v>255</v>
      </c>
      <c r="E457" s="246" t="s">
        <v>726</v>
      </c>
      <c r="F457" s="247" t="s">
        <v>727</v>
      </c>
      <c r="G457" s="248" t="s">
        <v>178</v>
      </c>
      <c r="H457" s="249">
        <v>40</v>
      </c>
      <c r="I457" s="250"/>
      <c r="J457" s="251">
        <f>ROUND(I457*H457,2)</f>
        <v>0</v>
      </c>
      <c r="K457" s="247" t="s">
        <v>258</v>
      </c>
      <c r="L457" s="45"/>
      <c r="M457" s="252" t="s">
        <v>1</v>
      </c>
      <c r="N457" s="253" t="s">
        <v>47</v>
      </c>
      <c r="O457" s="92"/>
      <c r="P457" s="254">
        <f>O457*H457</f>
        <v>0</v>
      </c>
      <c r="Q457" s="254">
        <v>0.109405</v>
      </c>
      <c r="R457" s="254">
        <f>Q457*H457</f>
        <v>4.3761999999999999</v>
      </c>
      <c r="S457" s="254">
        <v>0</v>
      </c>
      <c r="T457" s="255">
        <f>S457*H457</f>
        <v>0</v>
      </c>
      <c r="U457" s="39"/>
      <c r="V457" s="39"/>
      <c r="W457" s="39"/>
      <c r="X457" s="39"/>
      <c r="Y457" s="39"/>
      <c r="Z457" s="39"/>
      <c r="AA457" s="39"/>
      <c r="AB457" s="39"/>
      <c r="AC457" s="39"/>
      <c r="AD457" s="39"/>
      <c r="AE457" s="39"/>
      <c r="AR457" s="256" t="s">
        <v>259</v>
      </c>
      <c r="AT457" s="256" t="s">
        <v>255</v>
      </c>
      <c r="AU457" s="256" t="s">
        <v>14</v>
      </c>
      <c r="AY457" s="18" t="s">
        <v>253</v>
      </c>
      <c r="BE457" s="257">
        <f>IF(N457="základní",J457,0)</f>
        <v>0</v>
      </c>
      <c r="BF457" s="257">
        <f>IF(N457="snížená",J457,0)</f>
        <v>0</v>
      </c>
      <c r="BG457" s="257">
        <f>IF(N457="zákl. přenesená",J457,0)</f>
        <v>0</v>
      </c>
      <c r="BH457" s="257">
        <f>IF(N457="sníž. přenesená",J457,0)</f>
        <v>0</v>
      </c>
      <c r="BI457" s="257">
        <f>IF(N457="nulová",J457,0)</f>
        <v>0</v>
      </c>
      <c r="BJ457" s="18" t="s">
        <v>90</v>
      </c>
      <c r="BK457" s="257">
        <f>ROUND(I457*H457,2)</f>
        <v>0</v>
      </c>
      <c r="BL457" s="18" t="s">
        <v>259</v>
      </c>
      <c r="BM457" s="256" t="s">
        <v>728</v>
      </c>
    </row>
    <row r="458" s="2" customFormat="1">
      <c r="A458" s="39"/>
      <c r="B458" s="40"/>
      <c r="C458" s="41"/>
      <c r="D458" s="258" t="s">
        <v>261</v>
      </c>
      <c r="E458" s="41"/>
      <c r="F458" s="259" t="s">
        <v>729</v>
      </c>
      <c r="G458" s="41"/>
      <c r="H458" s="41"/>
      <c r="I458" s="156"/>
      <c r="J458" s="41"/>
      <c r="K458" s="41"/>
      <c r="L458" s="45"/>
      <c r="M458" s="260"/>
      <c r="N458" s="261"/>
      <c r="O458" s="92"/>
      <c r="P458" s="92"/>
      <c r="Q458" s="92"/>
      <c r="R458" s="92"/>
      <c r="S458" s="92"/>
      <c r="T458" s="93"/>
      <c r="U458" s="39"/>
      <c r="V458" s="39"/>
      <c r="W458" s="39"/>
      <c r="X458" s="39"/>
      <c r="Y458" s="39"/>
      <c r="Z458" s="39"/>
      <c r="AA458" s="39"/>
      <c r="AB458" s="39"/>
      <c r="AC458" s="39"/>
      <c r="AD458" s="39"/>
      <c r="AE458" s="39"/>
      <c r="AT458" s="18" t="s">
        <v>261</v>
      </c>
      <c r="AU458" s="18" t="s">
        <v>14</v>
      </c>
    </row>
    <row r="459" s="2" customFormat="1" ht="16.5" customHeight="1">
      <c r="A459" s="39"/>
      <c r="B459" s="40"/>
      <c r="C459" s="284" t="s">
        <v>730</v>
      </c>
      <c r="D459" s="284" t="s">
        <v>452</v>
      </c>
      <c r="E459" s="285" t="s">
        <v>731</v>
      </c>
      <c r="F459" s="286" t="s">
        <v>732</v>
      </c>
      <c r="G459" s="287" t="s">
        <v>178</v>
      </c>
      <c r="H459" s="288">
        <v>40</v>
      </c>
      <c r="I459" s="289"/>
      <c r="J459" s="290">
        <f>ROUND(I459*H459,2)</f>
        <v>0</v>
      </c>
      <c r="K459" s="286" t="s">
        <v>1</v>
      </c>
      <c r="L459" s="291"/>
      <c r="M459" s="292" t="s">
        <v>1</v>
      </c>
      <c r="N459" s="293" t="s">
        <v>47</v>
      </c>
      <c r="O459" s="92"/>
      <c r="P459" s="254">
        <f>O459*H459</f>
        <v>0</v>
      </c>
      <c r="Q459" s="254">
        <v>0.0064999999999999997</v>
      </c>
      <c r="R459" s="254">
        <f>Q459*H459</f>
        <v>0.26000000000000001</v>
      </c>
      <c r="S459" s="254">
        <v>0</v>
      </c>
      <c r="T459" s="255">
        <f>S459*H459</f>
        <v>0</v>
      </c>
      <c r="U459" s="39"/>
      <c r="V459" s="39"/>
      <c r="W459" s="39"/>
      <c r="X459" s="39"/>
      <c r="Y459" s="39"/>
      <c r="Z459" s="39"/>
      <c r="AA459" s="39"/>
      <c r="AB459" s="39"/>
      <c r="AC459" s="39"/>
      <c r="AD459" s="39"/>
      <c r="AE459" s="39"/>
      <c r="AR459" s="256" t="s">
        <v>293</v>
      </c>
      <c r="AT459" s="256" t="s">
        <v>452</v>
      </c>
      <c r="AU459" s="256" t="s">
        <v>14</v>
      </c>
      <c r="AY459" s="18" t="s">
        <v>253</v>
      </c>
      <c r="BE459" s="257">
        <f>IF(N459="základní",J459,0)</f>
        <v>0</v>
      </c>
      <c r="BF459" s="257">
        <f>IF(N459="snížená",J459,0)</f>
        <v>0</v>
      </c>
      <c r="BG459" s="257">
        <f>IF(N459="zákl. přenesená",J459,0)</f>
        <v>0</v>
      </c>
      <c r="BH459" s="257">
        <f>IF(N459="sníž. přenesená",J459,0)</f>
        <v>0</v>
      </c>
      <c r="BI459" s="257">
        <f>IF(N459="nulová",J459,0)</f>
        <v>0</v>
      </c>
      <c r="BJ459" s="18" t="s">
        <v>90</v>
      </c>
      <c r="BK459" s="257">
        <f>ROUND(I459*H459,2)</f>
        <v>0</v>
      </c>
      <c r="BL459" s="18" t="s">
        <v>259</v>
      </c>
      <c r="BM459" s="256" t="s">
        <v>733</v>
      </c>
    </row>
    <row r="460" s="2" customFormat="1" ht="16.5" customHeight="1">
      <c r="A460" s="39"/>
      <c r="B460" s="40"/>
      <c r="C460" s="284" t="s">
        <v>734</v>
      </c>
      <c r="D460" s="284" t="s">
        <v>452</v>
      </c>
      <c r="E460" s="285" t="s">
        <v>735</v>
      </c>
      <c r="F460" s="286" t="s">
        <v>736</v>
      </c>
      <c r="G460" s="287" t="s">
        <v>178</v>
      </c>
      <c r="H460" s="288">
        <v>40</v>
      </c>
      <c r="I460" s="289"/>
      <c r="J460" s="290">
        <f>ROUND(I460*H460,2)</f>
        <v>0</v>
      </c>
      <c r="K460" s="286" t="s">
        <v>1</v>
      </c>
      <c r="L460" s="291"/>
      <c r="M460" s="292" t="s">
        <v>1</v>
      </c>
      <c r="N460" s="293" t="s">
        <v>47</v>
      </c>
      <c r="O460" s="92"/>
      <c r="P460" s="254">
        <f>O460*H460</f>
        <v>0</v>
      </c>
      <c r="Q460" s="254">
        <v>0.00040000000000000002</v>
      </c>
      <c r="R460" s="254">
        <f>Q460*H460</f>
        <v>0.016</v>
      </c>
      <c r="S460" s="254">
        <v>0</v>
      </c>
      <c r="T460" s="255">
        <f>S460*H460</f>
        <v>0</v>
      </c>
      <c r="U460" s="39"/>
      <c r="V460" s="39"/>
      <c r="W460" s="39"/>
      <c r="X460" s="39"/>
      <c r="Y460" s="39"/>
      <c r="Z460" s="39"/>
      <c r="AA460" s="39"/>
      <c r="AB460" s="39"/>
      <c r="AC460" s="39"/>
      <c r="AD460" s="39"/>
      <c r="AE460" s="39"/>
      <c r="AR460" s="256" t="s">
        <v>293</v>
      </c>
      <c r="AT460" s="256" t="s">
        <v>452</v>
      </c>
      <c r="AU460" s="256" t="s">
        <v>14</v>
      </c>
      <c r="AY460" s="18" t="s">
        <v>253</v>
      </c>
      <c r="BE460" s="257">
        <f>IF(N460="základní",J460,0)</f>
        <v>0</v>
      </c>
      <c r="BF460" s="257">
        <f>IF(N460="snížená",J460,0)</f>
        <v>0</v>
      </c>
      <c r="BG460" s="257">
        <f>IF(N460="zákl. přenesená",J460,0)</f>
        <v>0</v>
      </c>
      <c r="BH460" s="257">
        <f>IF(N460="sníž. přenesená",J460,0)</f>
        <v>0</v>
      </c>
      <c r="BI460" s="257">
        <f>IF(N460="nulová",J460,0)</f>
        <v>0</v>
      </c>
      <c r="BJ460" s="18" t="s">
        <v>90</v>
      </c>
      <c r="BK460" s="257">
        <f>ROUND(I460*H460,2)</f>
        <v>0</v>
      </c>
      <c r="BL460" s="18" t="s">
        <v>259</v>
      </c>
      <c r="BM460" s="256" t="s">
        <v>737</v>
      </c>
    </row>
    <row r="461" s="2" customFormat="1" ht="16.5" customHeight="1">
      <c r="A461" s="39"/>
      <c r="B461" s="40"/>
      <c r="C461" s="284" t="s">
        <v>738</v>
      </c>
      <c r="D461" s="284" t="s">
        <v>452</v>
      </c>
      <c r="E461" s="285" t="s">
        <v>739</v>
      </c>
      <c r="F461" s="286" t="s">
        <v>740</v>
      </c>
      <c r="G461" s="287" t="s">
        <v>178</v>
      </c>
      <c r="H461" s="288">
        <v>40</v>
      </c>
      <c r="I461" s="289"/>
      <c r="J461" s="290">
        <f>ROUND(I461*H461,2)</f>
        <v>0</v>
      </c>
      <c r="K461" s="286" t="s">
        <v>1</v>
      </c>
      <c r="L461" s="291"/>
      <c r="M461" s="292" t="s">
        <v>1</v>
      </c>
      <c r="N461" s="293" t="s">
        <v>47</v>
      </c>
      <c r="O461" s="92"/>
      <c r="P461" s="254">
        <f>O461*H461</f>
        <v>0</v>
      </c>
      <c r="Q461" s="254">
        <v>0.00014999999999999999</v>
      </c>
      <c r="R461" s="254">
        <f>Q461*H461</f>
        <v>0.0059999999999999993</v>
      </c>
      <c r="S461" s="254">
        <v>0</v>
      </c>
      <c r="T461" s="255">
        <f>S461*H461</f>
        <v>0</v>
      </c>
      <c r="U461" s="39"/>
      <c r="V461" s="39"/>
      <c r="W461" s="39"/>
      <c r="X461" s="39"/>
      <c r="Y461" s="39"/>
      <c r="Z461" s="39"/>
      <c r="AA461" s="39"/>
      <c r="AB461" s="39"/>
      <c r="AC461" s="39"/>
      <c r="AD461" s="39"/>
      <c r="AE461" s="39"/>
      <c r="AR461" s="256" t="s">
        <v>293</v>
      </c>
      <c r="AT461" s="256" t="s">
        <v>452</v>
      </c>
      <c r="AU461" s="256" t="s">
        <v>14</v>
      </c>
      <c r="AY461" s="18" t="s">
        <v>253</v>
      </c>
      <c r="BE461" s="257">
        <f>IF(N461="základní",J461,0)</f>
        <v>0</v>
      </c>
      <c r="BF461" s="257">
        <f>IF(N461="snížená",J461,0)</f>
        <v>0</v>
      </c>
      <c r="BG461" s="257">
        <f>IF(N461="zákl. přenesená",J461,0)</f>
        <v>0</v>
      </c>
      <c r="BH461" s="257">
        <f>IF(N461="sníž. přenesená",J461,0)</f>
        <v>0</v>
      </c>
      <c r="BI461" s="257">
        <f>IF(N461="nulová",J461,0)</f>
        <v>0</v>
      </c>
      <c r="BJ461" s="18" t="s">
        <v>90</v>
      </c>
      <c r="BK461" s="257">
        <f>ROUND(I461*H461,2)</f>
        <v>0</v>
      </c>
      <c r="BL461" s="18" t="s">
        <v>259</v>
      </c>
      <c r="BM461" s="256" t="s">
        <v>741</v>
      </c>
    </row>
    <row r="462" s="2" customFormat="1" ht="16.5" customHeight="1">
      <c r="A462" s="39"/>
      <c r="B462" s="40"/>
      <c r="C462" s="284" t="s">
        <v>742</v>
      </c>
      <c r="D462" s="284" t="s">
        <v>452</v>
      </c>
      <c r="E462" s="285" t="s">
        <v>743</v>
      </c>
      <c r="F462" s="286" t="s">
        <v>744</v>
      </c>
      <c r="G462" s="287" t="s">
        <v>178</v>
      </c>
      <c r="H462" s="288">
        <v>40</v>
      </c>
      <c r="I462" s="289"/>
      <c r="J462" s="290">
        <f>ROUND(I462*H462,2)</f>
        <v>0</v>
      </c>
      <c r="K462" s="286" t="s">
        <v>1</v>
      </c>
      <c r="L462" s="291"/>
      <c r="M462" s="292" t="s">
        <v>1</v>
      </c>
      <c r="N462" s="293" t="s">
        <v>47</v>
      </c>
      <c r="O462" s="92"/>
      <c r="P462" s="254">
        <f>O462*H462</f>
        <v>0</v>
      </c>
      <c r="Q462" s="254">
        <v>5.0000000000000002E-05</v>
      </c>
      <c r="R462" s="254">
        <f>Q462*H462</f>
        <v>0.002</v>
      </c>
      <c r="S462" s="254">
        <v>0</v>
      </c>
      <c r="T462" s="255">
        <f>S462*H462</f>
        <v>0</v>
      </c>
      <c r="U462" s="39"/>
      <c r="V462" s="39"/>
      <c r="W462" s="39"/>
      <c r="X462" s="39"/>
      <c r="Y462" s="39"/>
      <c r="Z462" s="39"/>
      <c r="AA462" s="39"/>
      <c r="AB462" s="39"/>
      <c r="AC462" s="39"/>
      <c r="AD462" s="39"/>
      <c r="AE462" s="39"/>
      <c r="AR462" s="256" t="s">
        <v>293</v>
      </c>
      <c r="AT462" s="256" t="s">
        <v>452</v>
      </c>
      <c r="AU462" s="256" t="s">
        <v>14</v>
      </c>
      <c r="AY462" s="18" t="s">
        <v>253</v>
      </c>
      <c r="BE462" s="257">
        <f>IF(N462="základní",J462,0)</f>
        <v>0</v>
      </c>
      <c r="BF462" s="257">
        <f>IF(N462="snížená",J462,0)</f>
        <v>0</v>
      </c>
      <c r="BG462" s="257">
        <f>IF(N462="zákl. přenesená",J462,0)</f>
        <v>0</v>
      </c>
      <c r="BH462" s="257">
        <f>IF(N462="sníž. přenesená",J462,0)</f>
        <v>0</v>
      </c>
      <c r="BI462" s="257">
        <f>IF(N462="nulová",J462,0)</f>
        <v>0</v>
      </c>
      <c r="BJ462" s="18" t="s">
        <v>90</v>
      </c>
      <c r="BK462" s="257">
        <f>ROUND(I462*H462,2)</f>
        <v>0</v>
      </c>
      <c r="BL462" s="18" t="s">
        <v>259</v>
      </c>
      <c r="BM462" s="256" t="s">
        <v>745</v>
      </c>
    </row>
    <row r="463" s="2" customFormat="1" ht="24" customHeight="1">
      <c r="A463" s="39"/>
      <c r="B463" s="40"/>
      <c r="C463" s="245" t="s">
        <v>746</v>
      </c>
      <c r="D463" s="245" t="s">
        <v>255</v>
      </c>
      <c r="E463" s="246" t="s">
        <v>747</v>
      </c>
      <c r="F463" s="247" t="s">
        <v>748</v>
      </c>
      <c r="G463" s="248" t="s">
        <v>144</v>
      </c>
      <c r="H463" s="249">
        <v>934</v>
      </c>
      <c r="I463" s="250"/>
      <c r="J463" s="251">
        <f>ROUND(I463*H463,2)</f>
        <v>0</v>
      </c>
      <c r="K463" s="247" t="s">
        <v>258</v>
      </c>
      <c r="L463" s="45"/>
      <c r="M463" s="252" t="s">
        <v>1</v>
      </c>
      <c r="N463" s="253" t="s">
        <v>47</v>
      </c>
      <c r="O463" s="92"/>
      <c r="P463" s="254">
        <f>O463*H463</f>
        <v>0</v>
      </c>
      <c r="Q463" s="254">
        <v>0.00011</v>
      </c>
      <c r="R463" s="254">
        <f>Q463*H463</f>
        <v>0.10274</v>
      </c>
      <c r="S463" s="254">
        <v>0</v>
      </c>
      <c r="T463" s="255">
        <f>S463*H463</f>
        <v>0</v>
      </c>
      <c r="U463" s="39"/>
      <c r="V463" s="39"/>
      <c r="W463" s="39"/>
      <c r="X463" s="39"/>
      <c r="Y463" s="39"/>
      <c r="Z463" s="39"/>
      <c r="AA463" s="39"/>
      <c r="AB463" s="39"/>
      <c r="AC463" s="39"/>
      <c r="AD463" s="39"/>
      <c r="AE463" s="39"/>
      <c r="AR463" s="256" t="s">
        <v>259</v>
      </c>
      <c r="AT463" s="256" t="s">
        <v>255</v>
      </c>
      <c r="AU463" s="256" t="s">
        <v>14</v>
      </c>
      <c r="AY463" s="18" t="s">
        <v>253</v>
      </c>
      <c r="BE463" s="257">
        <f>IF(N463="základní",J463,0)</f>
        <v>0</v>
      </c>
      <c r="BF463" s="257">
        <f>IF(N463="snížená",J463,0)</f>
        <v>0</v>
      </c>
      <c r="BG463" s="257">
        <f>IF(N463="zákl. přenesená",J463,0)</f>
        <v>0</v>
      </c>
      <c r="BH463" s="257">
        <f>IF(N463="sníž. přenesená",J463,0)</f>
        <v>0</v>
      </c>
      <c r="BI463" s="257">
        <f>IF(N463="nulová",J463,0)</f>
        <v>0</v>
      </c>
      <c r="BJ463" s="18" t="s">
        <v>90</v>
      </c>
      <c r="BK463" s="257">
        <f>ROUND(I463*H463,2)</f>
        <v>0</v>
      </c>
      <c r="BL463" s="18" t="s">
        <v>259</v>
      </c>
      <c r="BM463" s="256" t="s">
        <v>749</v>
      </c>
    </row>
    <row r="464" s="2" customFormat="1">
      <c r="A464" s="39"/>
      <c r="B464" s="40"/>
      <c r="C464" s="41"/>
      <c r="D464" s="258" t="s">
        <v>261</v>
      </c>
      <c r="E464" s="41"/>
      <c r="F464" s="259" t="s">
        <v>750</v>
      </c>
      <c r="G464" s="41"/>
      <c r="H464" s="41"/>
      <c r="I464" s="156"/>
      <c r="J464" s="41"/>
      <c r="K464" s="41"/>
      <c r="L464" s="45"/>
      <c r="M464" s="260"/>
      <c r="N464" s="261"/>
      <c r="O464" s="92"/>
      <c r="P464" s="92"/>
      <c r="Q464" s="92"/>
      <c r="R464" s="92"/>
      <c r="S464" s="92"/>
      <c r="T464" s="93"/>
      <c r="U464" s="39"/>
      <c r="V464" s="39"/>
      <c r="W464" s="39"/>
      <c r="X464" s="39"/>
      <c r="Y464" s="39"/>
      <c r="Z464" s="39"/>
      <c r="AA464" s="39"/>
      <c r="AB464" s="39"/>
      <c r="AC464" s="39"/>
      <c r="AD464" s="39"/>
      <c r="AE464" s="39"/>
      <c r="AT464" s="18" t="s">
        <v>261</v>
      </c>
      <c r="AU464" s="18" t="s">
        <v>14</v>
      </c>
    </row>
    <row r="465" s="13" customFormat="1">
      <c r="A465" s="13"/>
      <c r="B465" s="262"/>
      <c r="C465" s="263"/>
      <c r="D465" s="258" t="s">
        <v>266</v>
      </c>
      <c r="E465" s="264" t="s">
        <v>1</v>
      </c>
      <c r="F465" s="265" t="s">
        <v>751</v>
      </c>
      <c r="G465" s="263"/>
      <c r="H465" s="266">
        <v>934</v>
      </c>
      <c r="I465" s="267"/>
      <c r="J465" s="263"/>
      <c r="K465" s="263"/>
      <c r="L465" s="268"/>
      <c r="M465" s="269"/>
      <c r="N465" s="270"/>
      <c r="O465" s="270"/>
      <c r="P465" s="270"/>
      <c r="Q465" s="270"/>
      <c r="R465" s="270"/>
      <c r="S465" s="270"/>
      <c r="T465" s="271"/>
      <c r="U465" s="13"/>
      <c r="V465" s="13"/>
      <c r="W465" s="13"/>
      <c r="X465" s="13"/>
      <c r="Y465" s="13"/>
      <c r="Z465" s="13"/>
      <c r="AA465" s="13"/>
      <c r="AB465" s="13"/>
      <c r="AC465" s="13"/>
      <c r="AD465" s="13"/>
      <c r="AE465" s="13"/>
      <c r="AT465" s="272" t="s">
        <v>266</v>
      </c>
      <c r="AU465" s="272" t="s">
        <v>14</v>
      </c>
      <c r="AV465" s="13" t="s">
        <v>14</v>
      </c>
      <c r="AW465" s="13" t="s">
        <v>36</v>
      </c>
      <c r="AX465" s="13" t="s">
        <v>82</v>
      </c>
      <c r="AY465" s="272" t="s">
        <v>253</v>
      </c>
    </row>
    <row r="466" s="14" customFormat="1">
      <c r="A466" s="14"/>
      <c r="B466" s="273"/>
      <c r="C466" s="274"/>
      <c r="D466" s="258" t="s">
        <v>266</v>
      </c>
      <c r="E466" s="275" t="s">
        <v>1</v>
      </c>
      <c r="F466" s="276" t="s">
        <v>269</v>
      </c>
      <c r="G466" s="274"/>
      <c r="H466" s="277">
        <v>934</v>
      </c>
      <c r="I466" s="278"/>
      <c r="J466" s="274"/>
      <c r="K466" s="274"/>
      <c r="L466" s="279"/>
      <c r="M466" s="280"/>
      <c r="N466" s="281"/>
      <c r="O466" s="281"/>
      <c r="P466" s="281"/>
      <c r="Q466" s="281"/>
      <c r="R466" s="281"/>
      <c r="S466" s="281"/>
      <c r="T466" s="282"/>
      <c r="U466" s="14"/>
      <c r="V466" s="14"/>
      <c r="W466" s="14"/>
      <c r="X466" s="14"/>
      <c r="Y466" s="14"/>
      <c r="Z466" s="14"/>
      <c r="AA466" s="14"/>
      <c r="AB466" s="14"/>
      <c r="AC466" s="14"/>
      <c r="AD466" s="14"/>
      <c r="AE466" s="14"/>
      <c r="AT466" s="283" t="s">
        <v>266</v>
      </c>
      <c r="AU466" s="283" t="s">
        <v>14</v>
      </c>
      <c r="AV466" s="14" t="s">
        <v>259</v>
      </c>
      <c r="AW466" s="14" t="s">
        <v>36</v>
      </c>
      <c r="AX466" s="14" t="s">
        <v>90</v>
      </c>
      <c r="AY466" s="283" t="s">
        <v>253</v>
      </c>
    </row>
    <row r="467" s="2" customFormat="1" ht="24" customHeight="1">
      <c r="A467" s="39"/>
      <c r="B467" s="40"/>
      <c r="C467" s="245" t="s">
        <v>752</v>
      </c>
      <c r="D467" s="245" t="s">
        <v>255</v>
      </c>
      <c r="E467" s="246" t="s">
        <v>753</v>
      </c>
      <c r="F467" s="247" t="s">
        <v>754</v>
      </c>
      <c r="G467" s="248" t="s">
        <v>144</v>
      </c>
      <c r="H467" s="249">
        <v>1022</v>
      </c>
      <c r="I467" s="250"/>
      <c r="J467" s="251">
        <f>ROUND(I467*H467,2)</f>
        <v>0</v>
      </c>
      <c r="K467" s="247" t="s">
        <v>258</v>
      </c>
      <c r="L467" s="45"/>
      <c r="M467" s="252" t="s">
        <v>1</v>
      </c>
      <c r="N467" s="253" t="s">
        <v>47</v>
      </c>
      <c r="O467" s="92"/>
      <c r="P467" s="254">
        <f>O467*H467</f>
        <v>0</v>
      </c>
      <c r="Q467" s="254">
        <v>4.0000000000000003E-05</v>
      </c>
      <c r="R467" s="254">
        <f>Q467*H467</f>
        <v>0.040880000000000007</v>
      </c>
      <c r="S467" s="254">
        <v>0</v>
      </c>
      <c r="T467" s="255">
        <f>S467*H467</f>
        <v>0</v>
      </c>
      <c r="U467" s="39"/>
      <c r="V467" s="39"/>
      <c r="W467" s="39"/>
      <c r="X467" s="39"/>
      <c r="Y467" s="39"/>
      <c r="Z467" s="39"/>
      <c r="AA467" s="39"/>
      <c r="AB467" s="39"/>
      <c r="AC467" s="39"/>
      <c r="AD467" s="39"/>
      <c r="AE467" s="39"/>
      <c r="AR467" s="256" t="s">
        <v>259</v>
      </c>
      <c r="AT467" s="256" t="s">
        <v>255</v>
      </c>
      <c r="AU467" s="256" t="s">
        <v>14</v>
      </c>
      <c r="AY467" s="18" t="s">
        <v>253</v>
      </c>
      <c r="BE467" s="257">
        <f>IF(N467="základní",J467,0)</f>
        <v>0</v>
      </c>
      <c r="BF467" s="257">
        <f>IF(N467="snížená",J467,0)</f>
        <v>0</v>
      </c>
      <c r="BG467" s="257">
        <f>IF(N467="zákl. přenesená",J467,0)</f>
        <v>0</v>
      </c>
      <c r="BH467" s="257">
        <f>IF(N467="sníž. přenesená",J467,0)</f>
        <v>0</v>
      </c>
      <c r="BI467" s="257">
        <f>IF(N467="nulová",J467,0)</f>
        <v>0</v>
      </c>
      <c r="BJ467" s="18" t="s">
        <v>90</v>
      </c>
      <c r="BK467" s="257">
        <f>ROUND(I467*H467,2)</f>
        <v>0</v>
      </c>
      <c r="BL467" s="18" t="s">
        <v>259</v>
      </c>
      <c r="BM467" s="256" t="s">
        <v>755</v>
      </c>
    </row>
    <row r="468" s="2" customFormat="1">
      <c r="A468" s="39"/>
      <c r="B468" s="40"/>
      <c r="C468" s="41"/>
      <c r="D468" s="258" t="s">
        <v>261</v>
      </c>
      <c r="E468" s="41"/>
      <c r="F468" s="259" t="s">
        <v>750</v>
      </c>
      <c r="G468" s="41"/>
      <c r="H468" s="41"/>
      <c r="I468" s="156"/>
      <c r="J468" s="41"/>
      <c r="K468" s="41"/>
      <c r="L468" s="45"/>
      <c r="M468" s="260"/>
      <c r="N468" s="261"/>
      <c r="O468" s="92"/>
      <c r="P468" s="92"/>
      <c r="Q468" s="92"/>
      <c r="R468" s="92"/>
      <c r="S468" s="92"/>
      <c r="T468" s="93"/>
      <c r="U468" s="39"/>
      <c r="V468" s="39"/>
      <c r="W468" s="39"/>
      <c r="X468" s="39"/>
      <c r="Y468" s="39"/>
      <c r="Z468" s="39"/>
      <c r="AA468" s="39"/>
      <c r="AB468" s="39"/>
      <c r="AC468" s="39"/>
      <c r="AD468" s="39"/>
      <c r="AE468" s="39"/>
      <c r="AT468" s="18" t="s">
        <v>261</v>
      </c>
      <c r="AU468" s="18" t="s">
        <v>14</v>
      </c>
    </row>
    <row r="469" s="13" customFormat="1">
      <c r="A469" s="13"/>
      <c r="B469" s="262"/>
      <c r="C469" s="263"/>
      <c r="D469" s="258" t="s">
        <v>266</v>
      </c>
      <c r="E469" s="264" t="s">
        <v>1</v>
      </c>
      <c r="F469" s="265" t="s">
        <v>756</v>
      </c>
      <c r="G469" s="263"/>
      <c r="H469" s="266">
        <v>1022</v>
      </c>
      <c r="I469" s="267"/>
      <c r="J469" s="263"/>
      <c r="K469" s="263"/>
      <c r="L469" s="268"/>
      <c r="M469" s="269"/>
      <c r="N469" s="270"/>
      <c r="O469" s="270"/>
      <c r="P469" s="270"/>
      <c r="Q469" s="270"/>
      <c r="R469" s="270"/>
      <c r="S469" s="270"/>
      <c r="T469" s="271"/>
      <c r="U469" s="13"/>
      <c r="V469" s="13"/>
      <c r="W469" s="13"/>
      <c r="X469" s="13"/>
      <c r="Y469" s="13"/>
      <c r="Z469" s="13"/>
      <c r="AA469" s="13"/>
      <c r="AB469" s="13"/>
      <c r="AC469" s="13"/>
      <c r="AD469" s="13"/>
      <c r="AE469" s="13"/>
      <c r="AT469" s="272" t="s">
        <v>266</v>
      </c>
      <c r="AU469" s="272" t="s">
        <v>14</v>
      </c>
      <c r="AV469" s="13" t="s">
        <v>14</v>
      </c>
      <c r="AW469" s="13" t="s">
        <v>36</v>
      </c>
      <c r="AX469" s="13" t="s">
        <v>82</v>
      </c>
      <c r="AY469" s="272" t="s">
        <v>253</v>
      </c>
    </row>
    <row r="470" s="14" customFormat="1">
      <c r="A470" s="14"/>
      <c r="B470" s="273"/>
      <c r="C470" s="274"/>
      <c r="D470" s="258" t="s">
        <v>266</v>
      </c>
      <c r="E470" s="275" t="s">
        <v>1</v>
      </c>
      <c r="F470" s="276" t="s">
        <v>269</v>
      </c>
      <c r="G470" s="274"/>
      <c r="H470" s="277">
        <v>1022</v>
      </c>
      <c r="I470" s="278"/>
      <c r="J470" s="274"/>
      <c r="K470" s="274"/>
      <c r="L470" s="279"/>
      <c r="M470" s="280"/>
      <c r="N470" s="281"/>
      <c r="O470" s="281"/>
      <c r="P470" s="281"/>
      <c r="Q470" s="281"/>
      <c r="R470" s="281"/>
      <c r="S470" s="281"/>
      <c r="T470" s="282"/>
      <c r="U470" s="14"/>
      <c r="V470" s="14"/>
      <c r="W470" s="14"/>
      <c r="X470" s="14"/>
      <c r="Y470" s="14"/>
      <c r="Z470" s="14"/>
      <c r="AA470" s="14"/>
      <c r="AB470" s="14"/>
      <c r="AC470" s="14"/>
      <c r="AD470" s="14"/>
      <c r="AE470" s="14"/>
      <c r="AT470" s="283" t="s">
        <v>266</v>
      </c>
      <c r="AU470" s="283" t="s">
        <v>14</v>
      </c>
      <c r="AV470" s="14" t="s">
        <v>259</v>
      </c>
      <c r="AW470" s="14" t="s">
        <v>36</v>
      </c>
      <c r="AX470" s="14" t="s">
        <v>90</v>
      </c>
      <c r="AY470" s="283" t="s">
        <v>253</v>
      </c>
    </row>
    <row r="471" s="2" customFormat="1" ht="24" customHeight="1">
      <c r="A471" s="39"/>
      <c r="B471" s="40"/>
      <c r="C471" s="245" t="s">
        <v>757</v>
      </c>
      <c r="D471" s="245" t="s">
        <v>255</v>
      </c>
      <c r="E471" s="246" t="s">
        <v>758</v>
      </c>
      <c r="F471" s="247" t="s">
        <v>759</v>
      </c>
      <c r="G471" s="248" t="s">
        <v>144</v>
      </c>
      <c r="H471" s="249">
        <v>41.5</v>
      </c>
      <c r="I471" s="250"/>
      <c r="J471" s="251">
        <f>ROUND(I471*H471,2)</f>
        <v>0</v>
      </c>
      <c r="K471" s="247" t="s">
        <v>258</v>
      </c>
      <c r="L471" s="45"/>
      <c r="M471" s="252" t="s">
        <v>1</v>
      </c>
      <c r="N471" s="253" t="s">
        <v>47</v>
      </c>
      <c r="O471" s="92"/>
      <c r="P471" s="254">
        <f>O471*H471</f>
        <v>0</v>
      </c>
      <c r="Q471" s="254">
        <v>0.00021000000000000001</v>
      </c>
      <c r="R471" s="254">
        <f>Q471*H471</f>
        <v>0.0087150000000000005</v>
      </c>
      <c r="S471" s="254">
        <v>0</v>
      </c>
      <c r="T471" s="255">
        <f>S471*H471</f>
        <v>0</v>
      </c>
      <c r="U471" s="39"/>
      <c r="V471" s="39"/>
      <c r="W471" s="39"/>
      <c r="X471" s="39"/>
      <c r="Y471" s="39"/>
      <c r="Z471" s="39"/>
      <c r="AA471" s="39"/>
      <c r="AB471" s="39"/>
      <c r="AC471" s="39"/>
      <c r="AD471" s="39"/>
      <c r="AE471" s="39"/>
      <c r="AR471" s="256" t="s">
        <v>259</v>
      </c>
      <c r="AT471" s="256" t="s">
        <v>255</v>
      </c>
      <c r="AU471" s="256" t="s">
        <v>14</v>
      </c>
      <c r="AY471" s="18" t="s">
        <v>253</v>
      </c>
      <c r="BE471" s="257">
        <f>IF(N471="základní",J471,0)</f>
        <v>0</v>
      </c>
      <c r="BF471" s="257">
        <f>IF(N471="snížená",J471,0)</f>
        <v>0</v>
      </c>
      <c r="BG471" s="257">
        <f>IF(N471="zákl. přenesená",J471,0)</f>
        <v>0</v>
      </c>
      <c r="BH471" s="257">
        <f>IF(N471="sníž. přenesená",J471,0)</f>
        <v>0</v>
      </c>
      <c r="BI471" s="257">
        <f>IF(N471="nulová",J471,0)</f>
        <v>0</v>
      </c>
      <c r="BJ471" s="18" t="s">
        <v>90</v>
      </c>
      <c r="BK471" s="257">
        <f>ROUND(I471*H471,2)</f>
        <v>0</v>
      </c>
      <c r="BL471" s="18" t="s">
        <v>259</v>
      </c>
      <c r="BM471" s="256" t="s">
        <v>760</v>
      </c>
    </row>
    <row r="472" s="2" customFormat="1">
      <c r="A472" s="39"/>
      <c r="B472" s="40"/>
      <c r="C472" s="41"/>
      <c r="D472" s="258" t="s">
        <v>261</v>
      </c>
      <c r="E472" s="41"/>
      <c r="F472" s="259" t="s">
        <v>750</v>
      </c>
      <c r="G472" s="41"/>
      <c r="H472" s="41"/>
      <c r="I472" s="156"/>
      <c r="J472" s="41"/>
      <c r="K472" s="41"/>
      <c r="L472" s="45"/>
      <c r="M472" s="260"/>
      <c r="N472" s="261"/>
      <c r="O472" s="92"/>
      <c r="P472" s="92"/>
      <c r="Q472" s="92"/>
      <c r="R472" s="92"/>
      <c r="S472" s="92"/>
      <c r="T472" s="93"/>
      <c r="U472" s="39"/>
      <c r="V472" s="39"/>
      <c r="W472" s="39"/>
      <c r="X472" s="39"/>
      <c r="Y472" s="39"/>
      <c r="Z472" s="39"/>
      <c r="AA472" s="39"/>
      <c r="AB472" s="39"/>
      <c r="AC472" s="39"/>
      <c r="AD472" s="39"/>
      <c r="AE472" s="39"/>
      <c r="AT472" s="18" t="s">
        <v>261</v>
      </c>
      <c r="AU472" s="18" t="s">
        <v>14</v>
      </c>
    </row>
    <row r="473" s="13" customFormat="1">
      <c r="A473" s="13"/>
      <c r="B473" s="262"/>
      <c r="C473" s="263"/>
      <c r="D473" s="258" t="s">
        <v>266</v>
      </c>
      <c r="E473" s="264" t="s">
        <v>1</v>
      </c>
      <c r="F473" s="265" t="s">
        <v>761</v>
      </c>
      <c r="G473" s="263"/>
      <c r="H473" s="266">
        <v>37</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266</v>
      </c>
      <c r="AU473" s="272" t="s">
        <v>14</v>
      </c>
      <c r="AV473" s="13" t="s">
        <v>14</v>
      </c>
      <c r="AW473" s="13" t="s">
        <v>36</v>
      </c>
      <c r="AX473" s="13" t="s">
        <v>82</v>
      </c>
      <c r="AY473" s="272" t="s">
        <v>253</v>
      </c>
    </row>
    <row r="474" s="13" customFormat="1">
      <c r="A474" s="13"/>
      <c r="B474" s="262"/>
      <c r="C474" s="263"/>
      <c r="D474" s="258" t="s">
        <v>266</v>
      </c>
      <c r="E474" s="264" t="s">
        <v>1</v>
      </c>
      <c r="F474" s="265" t="s">
        <v>762</v>
      </c>
      <c r="G474" s="263"/>
      <c r="H474" s="266">
        <v>4.5</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266</v>
      </c>
      <c r="AU474" s="272" t="s">
        <v>14</v>
      </c>
      <c r="AV474" s="13" t="s">
        <v>14</v>
      </c>
      <c r="AW474" s="13" t="s">
        <v>36</v>
      </c>
      <c r="AX474" s="13" t="s">
        <v>82</v>
      </c>
      <c r="AY474" s="272" t="s">
        <v>253</v>
      </c>
    </row>
    <row r="475" s="14" customFormat="1">
      <c r="A475" s="14"/>
      <c r="B475" s="273"/>
      <c r="C475" s="274"/>
      <c r="D475" s="258" t="s">
        <v>266</v>
      </c>
      <c r="E475" s="275" t="s">
        <v>1</v>
      </c>
      <c r="F475" s="276" t="s">
        <v>269</v>
      </c>
      <c r="G475" s="274"/>
      <c r="H475" s="277">
        <v>41.5</v>
      </c>
      <c r="I475" s="278"/>
      <c r="J475" s="274"/>
      <c r="K475" s="274"/>
      <c r="L475" s="279"/>
      <c r="M475" s="280"/>
      <c r="N475" s="281"/>
      <c r="O475" s="281"/>
      <c r="P475" s="281"/>
      <c r="Q475" s="281"/>
      <c r="R475" s="281"/>
      <c r="S475" s="281"/>
      <c r="T475" s="282"/>
      <c r="U475" s="14"/>
      <c r="V475" s="14"/>
      <c r="W475" s="14"/>
      <c r="X475" s="14"/>
      <c r="Y475" s="14"/>
      <c r="Z475" s="14"/>
      <c r="AA475" s="14"/>
      <c r="AB475" s="14"/>
      <c r="AC475" s="14"/>
      <c r="AD475" s="14"/>
      <c r="AE475" s="14"/>
      <c r="AT475" s="283" t="s">
        <v>266</v>
      </c>
      <c r="AU475" s="283" t="s">
        <v>14</v>
      </c>
      <c r="AV475" s="14" t="s">
        <v>259</v>
      </c>
      <c r="AW475" s="14" t="s">
        <v>36</v>
      </c>
      <c r="AX475" s="14" t="s">
        <v>90</v>
      </c>
      <c r="AY475" s="283" t="s">
        <v>253</v>
      </c>
    </row>
    <row r="476" s="2" customFormat="1" ht="24" customHeight="1">
      <c r="A476" s="39"/>
      <c r="B476" s="40"/>
      <c r="C476" s="245" t="s">
        <v>763</v>
      </c>
      <c r="D476" s="245" t="s">
        <v>255</v>
      </c>
      <c r="E476" s="246" t="s">
        <v>764</v>
      </c>
      <c r="F476" s="247" t="s">
        <v>765</v>
      </c>
      <c r="G476" s="248" t="s">
        <v>144</v>
      </c>
      <c r="H476" s="249">
        <v>682</v>
      </c>
      <c r="I476" s="250"/>
      <c r="J476" s="251">
        <f>ROUND(I476*H476,2)</f>
        <v>0</v>
      </c>
      <c r="K476" s="247" t="s">
        <v>258</v>
      </c>
      <c r="L476" s="45"/>
      <c r="M476" s="252" t="s">
        <v>1</v>
      </c>
      <c r="N476" s="253" t="s">
        <v>47</v>
      </c>
      <c r="O476" s="92"/>
      <c r="P476" s="254">
        <f>O476*H476</f>
        <v>0</v>
      </c>
      <c r="Q476" s="254">
        <v>0.00011</v>
      </c>
      <c r="R476" s="254">
        <f>Q476*H476</f>
        <v>0.075020000000000003</v>
      </c>
      <c r="S476" s="254">
        <v>0</v>
      </c>
      <c r="T476" s="255">
        <f>S476*H476</f>
        <v>0</v>
      </c>
      <c r="U476" s="39"/>
      <c r="V476" s="39"/>
      <c r="W476" s="39"/>
      <c r="X476" s="39"/>
      <c r="Y476" s="39"/>
      <c r="Z476" s="39"/>
      <c r="AA476" s="39"/>
      <c r="AB476" s="39"/>
      <c r="AC476" s="39"/>
      <c r="AD476" s="39"/>
      <c r="AE476" s="39"/>
      <c r="AR476" s="256" t="s">
        <v>259</v>
      </c>
      <c r="AT476" s="256" t="s">
        <v>255</v>
      </c>
      <c r="AU476" s="256" t="s">
        <v>14</v>
      </c>
      <c r="AY476" s="18" t="s">
        <v>253</v>
      </c>
      <c r="BE476" s="257">
        <f>IF(N476="základní",J476,0)</f>
        <v>0</v>
      </c>
      <c r="BF476" s="257">
        <f>IF(N476="snížená",J476,0)</f>
        <v>0</v>
      </c>
      <c r="BG476" s="257">
        <f>IF(N476="zákl. přenesená",J476,0)</f>
        <v>0</v>
      </c>
      <c r="BH476" s="257">
        <f>IF(N476="sníž. přenesená",J476,0)</f>
        <v>0</v>
      </c>
      <c r="BI476" s="257">
        <f>IF(N476="nulová",J476,0)</f>
        <v>0</v>
      </c>
      <c r="BJ476" s="18" t="s">
        <v>90</v>
      </c>
      <c r="BK476" s="257">
        <f>ROUND(I476*H476,2)</f>
        <v>0</v>
      </c>
      <c r="BL476" s="18" t="s">
        <v>259</v>
      </c>
      <c r="BM476" s="256" t="s">
        <v>766</v>
      </c>
    </row>
    <row r="477" s="2" customFormat="1">
      <c r="A477" s="39"/>
      <c r="B477" s="40"/>
      <c r="C477" s="41"/>
      <c r="D477" s="258" t="s">
        <v>261</v>
      </c>
      <c r="E477" s="41"/>
      <c r="F477" s="259" t="s">
        <v>750</v>
      </c>
      <c r="G477" s="41"/>
      <c r="H477" s="41"/>
      <c r="I477" s="156"/>
      <c r="J477" s="41"/>
      <c r="K477" s="41"/>
      <c r="L477" s="45"/>
      <c r="M477" s="260"/>
      <c r="N477" s="261"/>
      <c r="O477" s="92"/>
      <c r="P477" s="92"/>
      <c r="Q477" s="92"/>
      <c r="R477" s="92"/>
      <c r="S477" s="92"/>
      <c r="T477" s="93"/>
      <c r="U477" s="39"/>
      <c r="V477" s="39"/>
      <c r="W477" s="39"/>
      <c r="X477" s="39"/>
      <c r="Y477" s="39"/>
      <c r="Z477" s="39"/>
      <c r="AA477" s="39"/>
      <c r="AB477" s="39"/>
      <c r="AC477" s="39"/>
      <c r="AD477" s="39"/>
      <c r="AE477" s="39"/>
      <c r="AT477" s="18" t="s">
        <v>261</v>
      </c>
      <c r="AU477" s="18" t="s">
        <v>14</v>
      </c>
    </row>
    <row r="478" s="13" customFormat="1">
      <c r="A478" s="13"/>
      <c r="B478" s="262"/>
      <c r="C478" s="263"/>
      <c r="D478" s="258" t="s">
        <v>266</v>
      </c>
      <c r="E478" s="264" t="s">
        <v>1</v>
      </c>
      <c r="F478" s="265" t="s">
        <v>767</v>
      </c>
      <c r="G478" s="263"/>
      <c r="H478" s="266">
        <v>682</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266</v>
      </c>
      <c r="AU478" s="272" t="s">
        <v>14</v>
      </c>
      <c r="AV478" s="13" t="s">
        <v>14</v>
      </c>
      <c r="AW478" s="13" t="s">
        <v>36</v>
      </c>
      <c r="AX478" s="13" t="s">
        <v>82</v>
      </c>
      <c r="AY478" s="272" t="s">
        <v>253</v>
      </c>
    </row>
    <row r="479" s="14" customFormat="1">
      <c r="A479" s="14"/>
      <c r="B479" s="273"/>
      <c r="C479" s="274"/>
      <c r="D479" s="258" t="s">
        <v>266</v>
      </c>
      <c r="E479" s="275" t="s">
        <v>1</v>
      </c>
      <c r="F479" s="276" t="s">
        <v>269</v>
      </c>
      <c r="G479" s="274"/>
      <c r="H479" s="277">
        <v>682</v>
      </c>
      <c r="I479" s="278"/>
      <c r="J479" s="274"/>
      <c r="K479" s="274"/>
      <c r="L479" s="279"/>
      <c r="M479" s="280"/>
      <c r="N479" s="281"/>
      <c r="O479" s="281"/>
      <c r="P479" s="281"/>
      <c r="Q479" s="281"/>
      <c r="R479" s="281"/>
      <c r="S479" s="281"/>
      <c r="T479" s="282"/>
      <c r="U479" s="14"/>
      <c r="V479" s="14"/>
      <c r="W479" s="14"/>
      <c r="X479" s="14"/>
      <c r="Y479" s="14"/>
      <c r="Z479" s="14"/>
      <c r="AA479" s="14"/>
      <c r="AB479" s="14"/>
      <c r="AC479" s="14"/>
      <c r="AD479" s="14"/>
      <c r="AE479" s="14"/>
      <c r="AT479" s="283" t="s">
        <v>266</v>
      </c>
      <c r="AU479" s="283" t="s">
        <v>14</v>
      </c>
      <c r="AV479" s="14" t="s">
        <v>259</v>
      </c>
      <c r="AW479" s="14" t="s">
        <v>36</v>
      </c>
      <c r="AX479" s="14" t="s">
        <v>90</v>
      </c>
      <c r="AY479" s="283" t="s">
        <v>253</v>
      </c>
    </row>
    <row r="480" s="2" customFormat="1" ht="24" customHeight="1">
      <c r="A480" s="39"/>
      <c r="B480" s="40"/>
      <c r="C480" s="245" t="s">
        <v>768</v>
      </c>
      <c r="D480" s="245" t="s">
        <v>255</v>
      </c>
      <c r="E480" s="246" t="s">
        <v>769</v>
      </c>
      <c r="F480" s="247" t="s">
        <v>770</v>
      </c>
      <c r="G480" s="248" t="s">
        <v>140</v>
      </c>
      <c r="H480" s="249">
        <v>50</v>
      </c>
      <c r="I480" s="250"/>
      <c r="J480" s="251">
        <f>ROUND(I480*H480,2)</f>
        <v>0</v>
      </c>
      <c r="K480" s="247" t="s">
        <v>258</v>
      </c>
      <c r="L480" s="45"/>
      <c r="M480" s="252" t="s">
        <v>1</v>
      </c>
      <c r="N480" s="253" t="s">
        <v>47</v>
      </c>
      <c r="O480" s="92"/>
      <c r="P480" s="254">
        <f>O480*H480</f>
        <v>0</v>
      </c>
      <c r="Q480" s="254">
        <v>0.00011</v>
      </c>
      <c r="R480" s="254">
        <f>Q480*H480</f>
        <v>0.0055000000000000005</v>
      </c>
      <c r="S480" s="254">
        <v>0</v>
      </c>
      <c r="T480" s="255">
        <f>S480*H480</f>
        <v>0</v>
      </c>
      <c r="U480" s="39"/>
      <c r="V480" s="39"/>
      <c r="W480" s="39"/>
      <c r="X480" s="39"/>
      <c r="Y480" s="39"/>
      <c r="Z480" s="39"/>
      <c r="AA480" s="39"/>
      <c r="AB480" s="39"/>
      <c r="AC480" s="39"/>
      <c r="AD480" s="39"/>
      <c r="AE480" s="39"/>
      <c r="AR480" s="256" t="s">
        <v>259</v>
      </c>
      <c r="AT480" s="256" t="s">
        <v>255</v>
      </c>
      <c r="AU480" s="256" t="s">
        <v>14</v>
      </c>
      <c r="AY480" s="18" t="s">
        <v>253</v>
      </c>
      <c r="BE480" s="257">
        <f>IF(N480="základní",J480,0)</f>
        <v>0</v>
      </c>
      <c r="BF480" s="257">
        <f>IF(N480="snížená",J480,0)</f>
        <v>0</v>
      </c>
      <c r="BG480" s="257">
        <f>IF(N480="zákl. přenesená",J480,0)</f>
        <v>0</v>
      </c>
      <c r="BH480" s="257">
        <f>IF(N480="sníž. přenesená",J480,0)</f>
        <v>0</v>
      </c>
      <c r="BI480" s="257">
        <f>IF(N480="nulová",J480,0)</f>
        <v>0</v>
      </c>
      <c r="BJ480" s="18" t="s">
        <v>90</v>
      </c>
      <c r="BK480" s="257">
        <f>ROUND(I480*H480,2)</f>
        <v>0</v>
      </c>
      <c r="BL480" s="18" t="s">
        <v>259</v>
      </c>
      <c r="BM480" s="256" t="s">
        <v>771</v>
      </c>
    </row>
    <row r="481" s="2" customFormat="1">
      <c r="A481" s="39"/>
      <c r="B481" s="40"/>
      <c r="C481" s="41"/>
      <c r="D481" s="258" t="s">
        <v>261</v>
      </c>
      <c r="E481" s="41"/>
      <c r="F481" s="259" t="s">
        <v>750</v>
      </c>
      <c r="G481" s="41"/>
      <c r="H481" s="41"/>
      <c r="I481" s="156"/>
      <c r="J481" s="41"/>
      <c r="K481" s="41"/>
      <c r="L481" s="45"/>
      <c r="M481" s="260"/>
      <c r="N481" s="261"/>
      <c r="O481" s="92"/>
      <c r="P481" s="92"/>
      <c r="Q481" s="92"/>
      <c r="R481" s="92"/>
      <c r="S481" s="92"/>
      <c r="T481" s="93"/>
      <c r="U481" s="39"/>
      <c r="V481" s="39"/>
      <c r="W481" s="39"/>
      <c r="X481" s="39"/>
      <c r="Y481" s="39"/>
      <c r="Z481" s="39"/>
      <c r="AA481" s="39"/>
      <c r="AB481" s="39"/>
      <c r="AC481" s="39"/>
      <c r="AD481" s="39"/>
      <c r="AE481" s="39"/>
      <c r="AT481" s="18" t="s">
        <v>261</v>
      </c>
      <c r="AU481" s="18" t="s">
        <v>14</v>
      </c>
    </row>
    <row r="482" s="13" customFormat="1">
      <c r="A482" s="13"/>
      <c r="B482" s="262"/>
      <c r="C482" s="263"/>
      <c r="D482" s="258" t="s">
        <v>266</v>
      </c>
      <c r="E482" s="264" t="s">
        <v>1</v>
      </c>
      <c r="F482" s="265" t="s">
        <v>772</v>
      </c>
      <c r="G482" s="263"/>
      <c r="H482" s="266">
        <v>50</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266</v>
      </c>
      <c r="AU482" s="272" t="s">
        <v>14</v>
      </c>
      <c r="AV482" s="13" t="s">
        <v>14</v>
      </c>
      <c r="AW482" s="13" t="s">
        <v>36</v>
      </c>
      <c r="AX482" s="13" t="s">
        <v>82</v>
      </c>
      <c r="AY482" s="272" t="s">
        <v>253</v>
      </c>
    </row>
    <row r="483" s="14" customFormat="1">
      <c r="A483" s="14"/>
      <c r="B483" s="273"/>
      <c r="C483" s="274"/>
      <c r="D483" s="258" t="s">
        <v>266</v>
      </c>
      <c r="E483" s="275" t="s">
        <v>1</v>
      </c>
      <c r="F483" s="276" t="s">
        <v>269</v>
      </c>
      <c r="G483" s="274"/>
      <c r="H483" s="277">
        <v>50</v>
      </c>
      <c r="I483" s="278"/>
      <c r="J483" s="274"/>
      <c r="K483" s="274"/>
      <c r="L483" s="279"/>
      <c r="M483" s="280"/>
      <c r="N483" s="281"/>
      <c r="O483" s="281"/>
      <c r="P483" s="281"/>
      <c r="Q483" s="281"/>
      <c r="R483" s="281"/>
      <c r="S483" s="281"/>
      <c r="T483" s="282"/>
      <c r="U483" s="14"/>
      <c r="V483" s="14"/>
      <c r="W483" s="14"/>
      <c r="X483" s="14"/>
      <c r="Y483" s="14"/>
      <c r="Z483" s="14"/>
      <c r="AA483" s="14"/>
      <c r="AB483" s="14"/>
      <c r="AC483" s="14"/>
      <c r="AD483" s="14"/>
      <c r="AE483" s="14"/>
      <c r="AT483" s="283" t="s">
        <v>266</v>
      </c>
      <c r="AU483" s="283" t="s">
        <v>14</v>
      </c>
      <c r="AV483" s="14" t="s">
        <v>259</v>
      </c>
      <c r="AW483" s="14" t="s">
        <v>36</v>
      </c>
      <c r="AX483" s="14" t="s">
        <v>90</v>
      </c>
      <c r="AY483" s="283" t="s">
        <v>253</v>
      </c>
    </row>
    <row r="484" s="2" customFormat="1" ht="24" customHeight="1">
      <c r="A484" s="39"/>
      <c r="B484" s="40"/>
      <c r="C484" s="245" t="s">
        <v>773</v>
      </c>
      <c r="D484" s="245" t="s">
        <v>255</v>
      </c>
      <c r="E484" s="246" t="s">
        <v>774</v>
      </c>
      <c r="F484" s="247" t="s">
        <v>775</v>
      </c>
      <c r="G484" s="248" t="s">
        <v>140</v>
      </c>
      <c r="H484" s="249">
        <v>467</v>
      </c>
      <c r="I484" s="250"/>
      <c r="J484" s="251">
        <f>ROUND(I484*H484,2)</f>
        <v>0</v>
      </c>
      <c r="K484" s="247" t="s">
        <v>258</v>
      </c>
      <c r="L484" s="45"/>
      <c r="M484" s="252" t="s">
        <v>1</v>
      </c>
      <c r="N484" s="253" t="s">
        <v>47</v>
      </c>
      <c r="O484" s="92"/>
      <c r="P484" s="254">
        <f>O484*H484</f>
        <v>0</v>
      </c>
      <c r="Q484" s="254">
        <v>0.00084999999999999995</v>
      </c>
      <c r="R484" s="254">
        <f>Q484*H484</f>
        <v>0.39694999999999997</v>
      </c>
      <c r="S484" s="254">
        <v>0</v>
      </c>
      <c r="T484" s="255">
        <f>S484*H484</f>
        <v>0</v>
      </c>
      <c r="U484" s="39"/>
      <c r="V484" s="39"/>
      <c r="W484" s="39"/>
      <c r="X484" s="39"/>
      <c r="Y484" s="39"/>
      <c r="Z484" s="39"/>
      <c r="AA484" s="39"/>
      <c r="AB484" s="39"/>
      <c r="AC484" s="39"/>
      <c r="AD484" s="39"/>
      <c r="AE484" s="39"/>
      <c r="AR484" s="256" t="s">
        <v>259</v>
      </c>
      <c r="AT484" s="256" t="s">
        <v>255</v>
      </c>
      <c r="AU484" s="256" t="s">
        <v>14</v>
      </c>
      <c r="AY484" s="18" t="s">
        <v>253</v>
      </c>
      <c r="BE484" s="257">
        <f>IF(N484="základní",J484,0)</f>
        <v>0</v>
      </c>
      <c r="BF484" s="257">
        <f>IF(N484="snížená",J484,0)</f>
        <v>0</v>
      </c>
      <c r="BG484" s="257">
        <f>IF(N484="zákl. přenesená",J484,0)</f>
        <v>0</v>
      </c>
      <c r="BH484" s="257">
        <f>IF(N484="sníž. přenesená",J484,0)</f>
        <v>0</v>
      </c>
      <c r="BI484" s="257">
        <f>IF(N484="nulová",J484,0)</f>
        <v>0</v>
      </c>
      <c r="BJ484" s="18" t="s">
        <v>90</v>
      </c>
      <c r="BK484" s="257">
        <f>ROUND(I484*H484,2)</f>
        <v>0</v>
      </c>
      <c r="BL484" s="18" t="s">
        <v>259</v>
      </c>
      <c r="BM484" s="256" t="s">
        <v>776</v>
      </c>
    </row>
    <row r="485" s="2" customFormat="1">
      <c r="A485" s="39"/>
      <c r="B485" s="40"/>
      <c r="C485" s="41"/>
      <c r="D485" s="258" t="s">
        <v>261</v>
      </c>
      <c r="E485" s="41"/>
      <c r="F485" s="259" t="s">
        <v>750</v>
      </c>
      <c r="G485" s="41"/>
      <c r="H485" s="41"/>
      <c r="I485" s="156"/>
      <c r="J485" s="41"/>
      <c r="K485" s="41"/>
      <c r="L485" s="45"/>
      <c r="M485" s="260"/>
      <c r="N485" s="261"/>
      <c r="O485" s="92"/>
      <c r="P485" s="92"/>
      <c r="Q485" s="92"/>
      <c r="R485" s="92"/>
      <c r="S485" s="92"/>
      <c r="T485" s="93"/>
      <c r="U485" s="39"/>
      <c r="V485" s="39"/>
      <c r="W485" s="39"/>
      <c r="X485" s="39"/>
      <c r="Y485" s="39"/>
      <c r="Z485" s="39"/>
      <c r="AA485" s="39"/>
      <c r="AB485" s="39"/>
      <c r="AC485" s="39"/>
      <c r="AD485" s="39"/>
      <c r="AE485" s="39"/>
      <c r="AT485" s="18" t="s">
        <v>261</v>
      </c>
      <c r="AU485" s="18" t="s">
        <v>14</v>
      </c>
    </row>
    <row r="486" s="13" customFormat="1">
      <c r="A486" s="13"/>
      <c r="B486" s="262"/>
      <c r="C486" s="263"/>
      <c r="D486" s="258" t="s">
        <v>266</v>
      </c>
      <c r="E486" s="264" t="s">
        <v>1</v>
      </c>
      <c r="F486" s="265" t="s">
        <v>777</v>
      </c>
      <c r="G486" s="263"/>
      <c r="H486" s="266">
        <v>318</v>
      </c>
      <c r="I486" s="267"/>
      <c r="J486" s="263"/>
      <c r="K486" s="263"/>
      <c r="L486" s="268"/>
      <c r="M486" s="269"/>
      <c r="N486" s="270"/>
      <c r="O486" s="270"/>
      <c r="P486" s="270"/>
      <c r="Q486" s="270"/>
      <c r="R486" s="270"/>
      <c r="S486" s="270"/>
      <c r="T486" s="271"/>
      <c r="U486" s="13"/>
      <c r="V486" s="13"/>
      <c r="W486" s="13"/>
      <c r="X486" s="13"/>
      <c r="Y486" s="13"/>
      <c r="Z486" s="13"/>
      <c r="AA486" s="13"/>
      <c r="AB486" s="13"/>
      <c r="AC486" s="13"/>
      <c r="AD486" s="13"/>
      <c r="AE486" s="13"/>
      <c r="AT486" s="272" t="s">
        <v>266</v>
      </c>
      <c r="AU486" s="272" t="s">
        <v>14</v>
      </c>
      <c r="AV486" s="13" t="s">
        <v>14</v>
      </c>
      <c r="AW486" s="13" t="s">
        <v>36</v>
      </c>
      <c r="AX486" s="13" t="s">
        <v>82</v>
      </c>
      <c r="AY486" s="272" t="s">
        <v>253</v>
      </c>
    </row>
    <row r="487" s="13" customFormat="1">
      <c r="A487" s="13"/>
      <c r="B487" s="262"/>
      <c r="C487" s="263"/>
      <c r="D487" s="258" t="s">
        <v>266</v>
      </c>
      <c r="E487" s="264" t="s">
        <v>1</v>
      </c>
      <c r="F487" s="265" t="s">
        <v>778</v>
      </c>
      <c r="G487" s="263"/>
      <c r="H487" s="266">
        <v>94</v>
      </c>
      <c r="I487" s="267"/>
      <c r="J487" s="263"/>
      <c r="K487" s="263"/>
      <c r="L487" s="268"/>
      <c r="M487" s="269"/>
      <c r="N487" s="270"/>
      <c r="O487" s="270"/>
      <c r="P487" s="270"/>
      <c r="Q487" s="270"/>
      <c r="R487" s="270"/>
      <c r="S487" s="270"/>
      <c r="T487" s="271"/>
      <c r="U487" s="13"/>
      <c r="V487" s="13"/>
      <c r="W487" s="13"/>
      <c r="X487" s="13"/>
      <c r="Y487" s="13"/>
      <c r="Z487" s="13"/>
      <c r="AA487" s="13"/>
      <c r="AB487" s="13"/>
      <c r="AC487" s="13"/>
      <c r="AD487" s="13"/>
      <c r="AE487" s="13"/>
      <c r="AT487" s="272" t="s">
        <v>266</v>
      </c>
      <c r="AU487" s="272" t="s">
        <v>14</v>
      </c>
      <c r="AV487" s="13" t="s">
        <v>14</v>
      </c>
      <c r="AW487" s="13" t="s">
        <v>36</v>
      </c>
      <c r="AX487" s="13" t="s">
        <v>82</v>
      </c>
      <c r="AY487" s="272" t="s">
        <v>253</v>
      </c>
    </row>
    <row r="488" s="13" customFormat="1">
      <c r="A488" s="13"/>
      <c r="B488" s="262"/>
      <c r="C488" s="263"/>
      <c r="D488" s="258" t="s">
        <v>266</v>
      </c>
      <c r="E488" s="264" t="s">
        <v>1</v>
      </c>
      <c r="F488" s="265" t="s">
        <v>779</v>
      </c>
      <c r="G488" s="263"/>
      <c r="H488" s="266">
        <v>23</v>
      </c>
      <c r="I488" s="267"/>
      <c r="J488" s="263"/>
      <c r="K488" s="263"/>
      <c r="L488" s="268"/>
      <c r="M488" s="269"/>
      <c r="N488" s="270"/>
      <c r="O488" s="270"/>
      <c r="P488" s="270"/>
      <c r="Q488" s="270"/>
      <c r="R488" s="270"/>
      <c r="S488" s="270"/>
      <c r="T488" s="271"/>
      <c r="U488" s="13"/>
      <c r="V488" s="13"/>
      <c r="W488" s="13"/>
      <c r="X488" s="13"/>
      <c r="Y488" s="13"/>
      <c r="Z488" s="13"/>
      <c r="AA488" s="13"/>
      <c r="AB488" s="13"/>
      <c r="AC488" s="13"/>
      <c r="AD488" s="13"/>
      <c r="AE488" s="13"/>
      <c r="AT488" s="272" t="s">
        <v>266</v>
      </c>
      <c r="AU488" s="272" t="s">
        <v>14</v>
      </c>
      <c r="AV488" s="13" t="s">
        <v>14</v>
      </c>
      <c r="AW488" s="13" t="s">
        <v>36</v>
      </c>
      <c r="AX488" s="13" t="s">
        <v>82</v>
      </c>
      <c r="AY488" s="272" t="s">
        <v>253</v>
      </c>
    </row>
    <row r="489" s="13" customFormat="1">
      <c r="A489" s="13"/>
      <c r="B489" s="262"/>
      <c r="C489" s="263"/>
      <c r="D489" s="258" t="s">
        <v>266</v>
      </c>
      <c r="E489" s="264" t="s">
        <v>1</v>
      </c>
      <c r="F489" s="265" t="s">
        <v>780</v>
      </c>
      <c r="G489" s="263"/>
      <c r="H489" s="266">
        <v>14</v>
      </c>
      <c r="I489" s="267"/>
      <c r="J489" s="263"/>
      <c r="K489" s="263"/>
      <c r="L489" s="268"/>
      <c r="M489" s="269"/>
      <c r="N489" s="270"/>
      <c r="O489" s="270"/>
      <c r="P489" s="270"/>
      <c r="Q489" s="270"/>
      <c r="R489" s="270"/>
      <c r="S489" s="270"/>
      <c r="T489" s="271"/>
      <c r="U489" s="13"/>
      <c r="V489" s="13"/>
      <c r="W489" s="13"/>
      <c r="X489" s="13"/>
      <c r="Y489" s="13"/>
      <c r="Z489" s="13"/>
      <c r="AA489" s="13"/>
      <c r="AB489" s="13"/>
      <c r="AC489" s="13"/>
      <c r="AD489" s="13"/>
      <c r="AE489" s="13"/>
      <c r="AT489" s="272" t="s">
        <v>266</v>
      </c>
      <c r="AU489" s="272" t="s">
        <v>14</v>
      </c>
      <c r="AV489" s="13" t="s">
        <v>14</v>
      </c>
      <c r="AW489" s="13" t="s">
        <v>36</v>
      </c>
      <c r="AX489" s="13" t="s">
        <v>82</v>
      </c>
      <c r="AY489" s="272" t="s">
        <v>253</v>
      </c>
    </row>
    <row r="490" s="13" customFormat="1">
      <c r="A490" s="13"/>
      <c r="B490" s="262"/>
      <c r="C490" s="263"/>
      <c r="D490" s="258" t="s">
        <v>266</v>
      </c>
      <c r="E490" s="264" t="s">
        <v>1</v>
      </c>
      <c r="F490" s="265" t="s">
        <v>781</v>
      </c>
      <c r="G490" s="263"/>
      <c r="H490" s="266">
        <v>2</v>
      </c>
      <c r="I490" s="267"/>
      <c r="J490" s="263"/>
      <c r="K490" s="263"/>
      <c r="L490" s="268"/>
      <c r="M490" s="269"/>
      <c r="N490" s="270"/>
      <c r="O490" s="270"/>
      <c r="P490" s="270"/>
      <c r="Q490" s="270"/>
      <c r="R490" s="270"/>
      <c r="S490" s="270"/>
      <c r="T490" s="271"/>
      <c r="U490" s="13"/>
      <c r="V490" s="13"/>
      <c r="W490" s="13"/>
      <c r="X490" s="13"/>
      <c r="Y490" s="13"/>
      <c r="Z490" s="13"/>
      <c r="AA490" s="13"/>
      <c r="AB490" s="13"/>
      <c r="AC490" s="13"/>
      <c r="AD490" s="13"/>
      <c r="AE490" s="13"/>
      <c r="AT490" s="272" t="s">
        <v>266</v>
      </c>
      <c r="AU490" s="272" t="s">
        <v>14</v>
      </c>
      <c r="AV490" s="13" t="s">
        <v>14</v>
      </c>
      <c r="AW490" s="13" t="s">
        <v>36</v>
      </c>
      <c r="AX490" s="13" t="s">
        <v>82</v>
      </c>
      <c r="AY490" s="272" t="s">
        <v>253</v>
      </c>
    </row>
    <row r="491" s="13" customFormat="1">
      <c r="A491" s="13"/>
      <c r="B491" s="262"/>
      <c r="C491" s="263"/>
      <c r="D491" s="258" t="s">
        <v>266</v>
      </c>
      <c r="E491" s="264" t="s">
        <v>1</v>
      </c>
      <c r="F491" s="265" t="s">
        <v>782</v>
      </c>
      <c r="G491" s="263"/>
      <c r="H491" s="266">
        <v>16</v>
      </c>
      <c r="I491" s="267"/>
      <c r="J491" s="263"/>
      <c r="K491" s="263"/>
      <c r="L491" s="268"/>
      <c r="M491" s="269"/>
      <c r="N491" s="270"/>
      <c r="O491" s="270"/>
      <c r="P491" s="270"/>
      <c r="Q491" s="270"/>
      <c r="R491" s="270"/>
      <c r="S491" s="270"/>
      <c r="T491" s="271"/>
      <c r="U491" s="13"/>
      <c r="V491" s="13"/>
      <c r="W491" s="13"/>
      <c r="X491" s="13"/>
      <c r="Y491" s="13"/>
      <c r="Z491" s="13"/>
      <c r="AA491" s="13"/>
      <c r="AB491" s="13"/>
      <c r="AC491" s="13"/>
      <c r="AD491" s="13"/>
      <c r="AE491" s="13"/>
      <c r="AT491" s="272" t="s">
        <v>266</v>
      </c>
      <c r="AU491" s="272" t="s">
        <v>14</v>
      </c>
      <c r="AV491" s="13" t="s">
        <v>14</v>
      </c>
      <c r="AW491" s="13" t="s">
        <v>36</v>
      </c>
      <c r="AX491" s="13" t="s">
        <v>82</v>
      </c>
      <c r="AY491" s="272" t="s">
        <v>253</v>
      </c>
    </row>
    <row r="492" s="14" customFormat="1">
      <c r="A492" s="14"/>
      <c r="B492" s="273"/>
      <c r="C492" s="274"/>
      <c r="D492" s="258" t="s">
        <v>266</v>
      </c>
      <c r="E492" s="275" t="s">
        <v>1</v>
      </c>
      <c r="F492" s="276" t="s">
        <v>269</v>
      </c>
      <c r="G492" s="274"/>
      <c r="H492" s="277">
        <v>467</v>
      </c>
      <c r="I492" s="278"/>
      <c r="J492" s="274"/>
      <c r="K492" s="274"/>
      <c r="L492" s="279"/>
      <c r="M492" s="280"/>
      <c r="N492" s="281"/>
      <c r="O492" s="281"/>
      <c r="P492" s="281"/>
      <c r="Q492" s="281"/>
      <c r="R492" s="281"/>
      <c r="S492" s="281"/>
      <c r="T492" s="282"/>
      <c r="U492" s="14"/>
      <c r="V492" s="14"/>
      <c r="W492" s="14"/>
      <c r="X492" s="14"/>
      <c r="Y492" s="14"/>
      <c r="Z492" s="14"/>
      <c r="AA492" s="14"/>
      <c r="AB492" s="14"/>
      <c r="AC492" s="14"/>
      <c r="AD492" s="14"/>
      <c r="AE492" s="14"/>
      <c r="AT492" s="283" t="s">
        <v>266</v>
      </c>
      <c r="AU492" s="283" t="s">
        <v>14</v>
      </c>
      <c r="AV492" s="14" t="s">
        <v>259</v>
      </c>
      <c r="AW492" s="14" t="s">
        <v>36</v>
      </c>
      <c r="AX492" s="14" t="s">
        <v>90</v>
      </c>
      <c r="AY492" s="283" t="s">
        <v>253</v>
      </c>
    </row>
    <row r="493" s="2" customFormat="1" ht="16.5" customHeight="1">
      <c r="A493" s="39"/>
      <c r="B493" s="40"/>
      <c r="C493" s="245" t="s">
        <v>783</v>
      </c>
      <c r="D493" s="245" t="s">
        <v>255</v>
      </c>
      <c r="E493" s="246" t="s">
        <v>784</v>
      </c>
      <c r="F493" s="247" t="s">
        <v>785</v>
      </c>
      <c r="G493" s="248" t="s">
        <v>144</v>
      </c>
      <c r="H493" s="249">
        <v>185</v>
      </c>
      <c r="I493" s="250"/>
      <c r="J493" s="251">
        <f>ROUND(I493*H493,2)</f>
        <v>0</v>
      </c>
      <c r="K493" s="247" t="s">
        <v>1</v>
      </c>
      <c r="L493" s="45"/>
      <c r="M493" s="252" t="s">
        <v>1</v>
      </c>
      <c r="N493" s="253" t="s">
        <v>47</v>
      </c>
      <c r="O493" s="92"/>
      <c r="P493" s="254">
        <f>O493*H493</f>
        <v>0</v>
      </c>
      <c r="Q493" s="254">
        <v>0.00084999999999999995</v>
      </c>
      <c r="R493" s="254">
        <f>Q493*H493</f>
        <v>0.15725</v>
      </c>
      <c r="S493" s="254">
        <v>0</v>
      </c>
      <c r="T493" s="255">
        <f>S493*H493</f>
        <v>0</v>
      </c>
      <c r="U493" s="39"/>
      <c r="V493" s="39"/>
      <c r="W493" s="39"/>
      <c r="X493" s="39"/>
      <c r="Y493" s="39"/>
      <c r="Z493" s="39"/>
      <c r="AA493" s="39"/>
      <c r="AB493" s="39"/>
      <c r="AC493" s="39"/>
      <c r="AD493" s="39"/>
      <c r="AE493" s="39"/>
      <c r="AR493" s="256" t="s">
        <v>259</v>
      </c>
      <c r="AT493" s="256" t="s">
        <v>255</v>
      </c>
      <c r="AU493" s="256" t="s">
        <v>14</v>
      </c>
      <c r="AY493" s="18" t="s">
        <v>253</v>
      </c>
      <c r="BE493" s="257">
        <f>IF(N493="základní",J493,0)</f>
        <v>0</v>
      </c>
      <c r="BF493" s="257">
        <f>IF(N493="snížená",J493,0)</f>
        <v>0</v>
      </c>
      <c r="BG493" s="257">
        <f>IF(N493="zákl. přenesená",J493,0)</f>
        <v>0</v>
      </c>
      <c r="BH493" s="257">
        <f>IF(N493="sníž. přenesená",J493,0)</f>
        <v>0</v>
      </c>
      <c r="BI493" s="257">
        <f>IF(N493="nulová",J493,0)</f>
        <v>0</v>
      </c>
      <c r="BJ493" s="18" t="s">
        <v>90</v>
      </c>
      <c r="BK493" s="257">
        <f>ROUND(I493*H493,2)</f>
        <v>0</v>
      </c>
      <c r="BL493" s="18" t="s">
        <v>259</v>
      </c>
      <c r="BM493" s="256" t="s">
        <v>786</v>
      </c>
    </row>
    <row r="494" s="2" customFormat="1">
      <c r="A494" s="39"/>
      <c r="B494" s="40"/>
      <c r="C494" s="41"/>
      <c r="D494" s="258" t="s">
        <v>261</v>
      </c>
      <c r="E494" s="41"/>
      <c r="F494" s="259" t="s">
        <v>750</v>
      </c>
      <c r="G494" s="41"/>
      <c r="H494" s="41"/>
      <c r="I494" s="156"/>
      <c r="J494" s="41"/>
      <c r="K494" s="41"/>
      <c r="L494" s="45"/>
      <c r="M494" s="260"/>
      <c r="N494" s="261"/>
      <c r="O494" s="92"/>
      <c r="P494" s="92"/>
      <c r="Q494" s="92"/>
      <c r="R494" s="92"/>
      <c r="S494" s="92"/>
      <c r="T494" s="93"/>
      <c r="U494" s="39"/>
      <c r="V494" s="39"/>
      <c r="W494" s="39"/>
      <c r="X494" s="39"/>
      <c r="Y494" s="39"/>
      <c r="Z494" s="39"/>
      <c r="AA494" s="39"/>
      <c r="AB494" s="39"/>
      <c r="AC494" s="39"/>
      <c r="AD494" s="39"/>
      <c r="AE494" s="39"/>
      <c r="AT494" s="18" t="s">
        <v>261</v>
      </c>
      <c r="AU494" s="18" t="s">
        <v>14</v>
      </c>
    </row>
    <row r="495" s="13" customFormat="1">
      <c r="A495" s="13"/>
      <c r="B495" s="262"/>
      <c r="C495" s="263"/>
      <c r="D495" s="258" t="s">
        <v>266</v>
      </c>
      <c r="E495" s="264" t="s">
        <v>1</v>
      </c>
      <c r="F495" s="265" t="s">
        <v>787</v>
      </c>
      <c r="G495" s="263"/>
      <c r="H495" s="266">
        <v>185</v>
      </c>
      <c r="I495" s="267"/>
      <c r="J495" s="263"/>
      <c r="K495" s="263"/>
      <c r="L495" s="268"/>
      <c r="M495" s="269"/>
      <c r="N495" s="270"/>
      <c r="O495" s="270"/>
      <c r="P495" s="270"/>
      <c r="Q495" s="270"/>
      <c r="R495" s="270"/>
      <c r="S495" s="270"/>
      <c r="T495" s="271"/>
      <c r="U495" s="13"/>
      <c r="V495" s="13"/>
      <c r="W495" s="13"/>
      <c r="X495" s="13"/>
      <c r="Y495" s="13"/>
      <c r="Z495" s="13"/>
      <c r="AA495" s="13"/>
      <c r="AB495" s="13"/>
      <c r="AC495" s="13"/>
      <c r="AD495" s="13"/>
      <c r="AE495" s="13"/>
      <c r="AT495" s="272" t="s">
        <v>266</v>
      </c>
      <c r="AU495" s="272" t="s">
        <v>14</v>
      </c>
      <c r="AV495" s="13" t="s">
        <v>14</v>
      </c>
      <c r="AW495" s="13" t="s">
        <v>36</v>
      </c>
      <c r="AX495" s="13" t="s">
        <v>82</v>
      </c>
      <c r="AY495" s="272" t="s">
        <v>253</v>
      </c>
    </row>
    <row r="496" s="14" customFormat="1">
      <c r="A496" s="14"/>
      <c r="B496" s="273"/>
      <c r="C496" s="274"/>
      <c r="D496" s="258" t="s">
        <v>266</v>
      </c>
      <c r="E496" s="275" t="s">
        <v>1</v>
      </c>
      <c r="F496" s="276" t="s">
        <v>269</v>
      </c>
      <c r="G496" s="274"/>
      <c r="H496" s="277">
        <v>185</v>
      </c>
      <c r="I496" s="278"/>
      <c r="J496" s="274"/>
      <c r="K496" s="274"/>
      <c r="L496" s="279"/>
      <c r="M496" s="280"/>
      <c r="N496" s="281"/>
      <c r="O496" s="281"/>
      <c r="P496" s="281"/>
      <c r="Q496" s="281"/>
      <c r="R496" s="281"/>
      <c r="S496" s="281"/>
      <c r="T496" s="282"/>
      <c r="U496" s="14"/>
      <c r="V496" s="14"/>
      <c r="W496" s="14"/>
      <c r="X496" s="14"/>
      <c r="Y496" s="14"/>
      <c r="Z496" s="14"/>
      <c r="AA496" s="14"/>
      <c r="AB496" s="14"/>
      <c r="AC496" s="14"/>
      <c r="AD496" s="14"/>
      <c r="AE496" s="14"/>
      <c r="AT496" s="283" t="s">
        <v>266</v>
      </c>
      <c r="AU496" s="283" t="s">
        <v>14</v>
      </c>
      <c r="AV496" s="14" t="s">
        <v>259</v>
      </c>
      <c r="AW496" s="14" t="s">
        <v>36</v>
      </c>
      <c r="AX496" s="14" t="s">
        <v>90</v>
      </c>
      <c r="AY496" s="283" t="s">
        <v>253</v>
      </c>
    </row>
    <row r="497" s="2" customFormat="1" ht="24" customHeight="1">
      <c r="A497" s="39"/>
      <c r="B497" s="40"/>
      <c r="C497" s="245" t="s">
        <v>788</v>
      </c>
      <c r="D497" s="245" t="s">
        <v>255</v>
      </c>
      <c r="E497" s="246" t="s">
        <v>789</v>
      </c>
      <c r="F497" s="247" t="s">
        <v>790</v>
      </c>
      <c r="G497" s="248" t="s">
        <v>140</v>
      </c>
      <c r="H497" s="249">
        <v>318</v>
      </c>
      <c r="I497" s="250"/>
      <c r="J497" s="251">
        <f>ROUND(I497*H497,2)</f>
        <v>0</v>
      </c>
      <c r="K497" s="247" t="s">
        <v>258</v>
      </c>
      <c r="L497" s="45"/>
      <c r="M497" s="252" t="s">
        <v>1</v>
      </c>
      <c r="N497" s="253" t="s">
        <v>47</v>
      </c>
      <c r="O497" s="92"/>
      <c r="P497" s="254">
        <f>O497*H497</f>
        <v>0</v>
      </c>
      <c r="Q497" s="254">
        <v>6.9999999999999994E-05</v>
      </c>
      <c r="R497" s="254">
        <f>Q497*H497</f>
        <v>0.022259999999999999</v>
      </c>
      <c r="S497" s="254">
        <v>0</v>
      </c>
      <c r="T497" s="255">
        <f>S497*H497</f>
        <v>0</v>
      </c>
      <c r="U497" s="39"/>
      <c r="V497" s="39"/>
      <c r="W497" s="39"/>
      <c r="X497" s="39"/>
      <c r="Y497" s="39"/>
      <c r="Z497" s="39"/>
      <c r="AA497" s="39"/>
      <c r="AB497" s="39"/>
      <c r="AC497" s="39"/>
      <c r="AD497" s="39"/>
      <c r="AE497" s="39"/>
      <c r="AR497" s="256" t="s">
        <v>259</v>
      </c>
      <c r="AT497" s="256" t="s">
        <v>255</v>
      </c>
      <c r="AU497" s="256" t="s">
        <v>14</v>
      </c>
      <c r="AY497" s="18" t="s">
        <v>253</v>
      </c>
      <c r="BE497" s="257">
        <f>IF(N497="základní",J497,0)</f>
        <v>0</v>
      </c>
      <c r="BF497" s="257">
        <f>IF(N497="snížená",J497,0)</f>
        <v>0</v>
      </c>
      <c r="BG497" s="257">
        <f>IF(N497="zákl. přenesená",J497,0)</f>
        <v>0</v>
      </c>
      <c r="BH497" s="257">
        <f>IF(N497="sníž. přenesená",J497,0)</f>
        <v>0</v>
      </c>
      <c r="BI497" s="257">
        <f>IF(N497="nulová",J497,0)</f>
        <v>0</v>
      </c>
      <c r="BJ497" s="18" t="s">
        <v>90</v>
      </c>
      <c r="BK497" s="257">
        <f>ROUND(I497*H497,2)</f>
        <v>0</v>
      </c>
      <c r="BL497" s="18" t="s">
        <v>259</v>
      </c>
      <c r="BM497" s="256" t="s">
        <v>791</v>
      </c>
    </row>
    <row r="498" s="2" customFormat="1">
      <c r="A498" s="39"/>
      <c r="B498" s="40"/>
      <c r="C498" s="41"/>
      <c r="D498" s="258" t="s">
        <v>261</v>
      </c>
      <c r="E498" s="41"/>
      <c r="F498" s="259" t="s">
        <v>792</v>
      </c>
      <c r="G498" s="41"/>
      <c r="H498" s="41"/>
      <c r="I498" s="156"/>
      <c r="J498" s="41"/>
      <c r="K498" s="41"/>
      <c r="L498" s="45"/>
      <c r="M498" s="260"/>
      <c r="N498" s="261"/>
      <c r="O498" s="92"/>
      <c r="P498" s="92"/>
      <c r="Q498" s="92"/>
      <c r="R498" s="92"/>
      <c r="S498" s="92"/>
      <c r="T498" s="93"/>
      <c r="U498" s="39"/>
      <c r="V498" s="39"/>
      <c r="W498" s="39"/>
      <c r="X498" s="39"/>
      <c r="Y498" s="39"/>
      <c r="Z498" s="39"/>
      <c r="AA498" s="39"/>
      <c r="AB498" s="39"/>
      <c r="AC498" s="39"/>
      <c r="AD498" s="39"/>
      <c r="AE498" s="39"/>
      <c r="AT498" s="18" t="s">
        <v>261</v>
      </c>
      <c r="AU498" s="18" t="s">
        <v>14</v>
      </c>
    </row>
    <row r="499" s="13" customFormat="1">
      <c r="A499" s="13"/>
      <c r="B499" s="262"/>
      <c r="C499" s="263"/>
      <c r="D499" s="258" t="s">
        <v>266</v>
      </c>
      <c r="E499" s="264" t="s">
        <v>1</v>
      </c>
      <c r="F499" s="265" t="s">
        <v>777</v>
      </c>
      <c r="G499" s="263"/>
      <c r="H499" s="266">
        <v>318</v>
      </c>
      <c r="I499" s="267"/>
      <c r="J499" s="263"/>
      <c r="K499" s="263"/>
      <c r="L499" s="268"/>
      <c r="M499" s="269"/>
      <c r="N499" s="270"/>
      <c r="O499" s="270"/>
      <c r="P499" s="270"/>
      <c r="Q499" s="270"/>
      <c r="R499" s="270"/>
      <c r="S499" s="270"/>
      <c r="T499" s="271"/>
      <c r="U499" s="13"/>
      <c r="V499" s="13"/>
      <c r="W499" s="13"/>
      <c r="X499" s="13"/>
      <c r="Y499" s="13"/>
      <c r="Z499" s="13"/>
      <c r="AA499" s="13"/>
      <c r="AB499" s="13"/>
      <c r="AC499" s="13"/>
      <c r="AD499" s="13"/>
      <c r="AE499" s="13"/>
      <c r="AT499" s="272" t="s">
        <v>266</v>
      </c>
      <c r="AU499" s="272" t="s">
        <v>14</v>
      </c>
      <c r="AV499" s="13" t="s">
        <v>14</v>
      </c>
      <c r="AW499" s="13" t="s">
        <v>36</v>
      </c>
      <c r="AX499" s="13" t="s">
        <v>82</v>
      </c>
      <c r="AY499" s="272" t="s">
        <v>253</v>
      </c>
    </row>
    <row r="500" s="14" customFormat="1">
      <c r="A500" s="14"/>
      <c r="B500" s="273"/>
      <c r="C500" s="274"/>
      <c r="D500" s="258" t="s">
        <v>266</v>
      </c>
      <c r="E500" s="275" t="s">
        <v>1</v>
      </c>
      <c r="F500" s="276" t="s">
        <v>269</v>
      </c>
      <c r="G500" s="274"/>
      <c r="H500" s="277">
        <v>318</v>
      </c>
      <c r="I500" s="278"/>
      <c r="J500" s="274"/>
      <c r="K500" s="274"/>
      <c r="L500" s="279"/>
      <c r="M500" s="280"/>
      <c r="N500" s="281"/>
      <c r="O500" s="281"/>
      <c r="P500" s="281"/>
      <c r="Q500" s="281"/>
      <c r="R500" s="281"/>
      <c r="S500" s="281"/>
      <c r="T500" s="282"/>
      <c r="U500" s="14"/>
      <c r="V500" s="14"/>
      <c r="W500" s="14"/>
      <c r="X500" s="14"/>
      <c r="Y500" s="14"/>
      <c r="Z500" s="14"/>
      <c r="AA500" s="14"/>
      <c r="AB500" s="14"/>
      <c r="AC500" s="14"/>
      <c r="AD500" s="14"/>
      <c r="AE500" s="14"/>
      <c r="AT500" s="283" t="s">
        <v>266</v>
      </c>
      <c r="AU500" s="283" t="s">
        <v>14</v>
      </c>
      <c r="AV500" s="14" t="s">
        <v>259</v>
      </c>
      <c r="AW500" s="14" t="s">
        <v>36</v>
      </c>
      <c r="AX500" s="14" t="s">
        <v>90</v>
      </c>
      <c r="AY500" s="283" t="s">
        <v>253</v>
      </c>
    </row>
    <row r="501" s="2" customFormat="1" ht="24" customHeight="1">
      <c r="A501" s="39"/>
      <c r="B501" s="40"/>
      <c r="C501" s="245" t="s">
        <v>793</v>
      </c>
      <c r="D501" s="245" t="s">
        <v>255</v>
      </c>
      <c r="E501" s="246" t="s">
        <v>794</v>
      </c>
      <c r="F501" s="247" t="s">
        <v>795</v>
      </c>
      <c r="G501" s="248" t="s">
        <v>144</v>
      </c>
      <c r="H501" s="249">
        <v>50</v>
      </c>
      <c r="I501" s="250"/>
      <c r="J501" s="251">
        <f>ROUND(I501*H501,2)</f>
        <v>0</v>
      </c>
      <c r="K501" s="247" t="s">
        <v>258</v>
      </c>
      <c r="L501" s="45"/>
      <c r="M501" s="252" t="s">
        <v>1</v>
      </c>
      <c r="N501" s="253" t="s">
        <v>47</v>
      </c>
      <c r="O501" s="92"/>
      <c r="P501" s="254">
        <f>O501*H501</f>
        <v>0</v>
      </c>
      <c r="Q501" s="254">
        <v>0.00013999999999999999</v>
      </c>
      <c r="R501" s="254">
        <f>Q501*H501</f>
        <v>0.0069999999999999993</v>
      </c>
      <c r="S501" s="254">
        <v>0</v>
      </c>
      <c r="T501" s="255">
        <f>S501*H501</f>
        <v>0</v>
      </c>
      <c r="U501" s="39"/>
      <c r="V501" s="39"/>
      <c r="W501" s="39"/>
      <c r="X501" s="39"/>
      <c r="Y501" s="39"/>
      <c r="Z501" s="39"/>
      <c r="AA501" s="39"/>
      <c r="AB501" s="39"/>
      <c r="AC501" s="39"/>
      <c r="AD501" s="39"/>
      <c r="AE501" s="39"/>
      <c r="AR501" s="256" t="s">
        <v>259</v>
      </c>
      <c r="AT501" s="256" t="s">
        <v>255</v>
      </c>
      <c r="AU501" s="256" t="s">
        <v>14</v>
      </c>
      <c r="AY501" s="18" t="s">
        <v>253</v>
      </c>
      <c r="BE501" s="257">
        <f>IF(N501="základní",J501,0)</f>
        <v>0</v>
      </c>
      <c r="BF501" s="257">
        <f>IF(N501="snížená",J501,0)</f>
        <v>0</v>
      </c>
      <c r="BG501" s="257">
        <f>IF(N501="zákl. přenesená",J501,0)</f>
        <v>0</v>
      </c>
      <c r="BH501" s="257">
        <f>IF(N501="sníž. přenesená",J501,0)</f>
        <v>0</v>
      </c>
      <c r="BI501" s="257">
        <f>IF(N501="nulová",J501,0)</f>
        <v>0</v>
      </c>
      <c r="BJ501" s="18" t="s">
        <v>90</v>
      </c>
      <c r="BK501" s="257">
        <f>ROUND(I501*H501,2)</f>
        <v>0</v>
      </c>
      <c r="BL501" s="18" t="s">
        <v>259</v>
      </c>
      <c r="BM501" s="256" t="s">
        <v>796</v>
      </c>
    </row>
    <row r="502" s="2" customFormat="1">
      <c r="A502" s="39"/>
      <c r="B502" s="40"/>
      <c r="C502" s="41"/>
      <c r="D502" s="258" t="s">
        <v>261</v>
      </c>
      <c r="E502" s="41"/>
      <c r="F502" s="259" t="s">
        <v>792</v>
      </c>
      <c r="G502" s="41"/>
      <c r="H502" s="41"/>
      <c r="I502" s="156"/>
      <c r="J502" s="41"/>
      <c r="K502" s="41"/>
      <c r="L502" s="45"/>
      <c r="M502" s="260"/>
      <c r="N502" s="261"/>
      <c r="O502" s="92"/>
      <c r="P502" s="92"/>
      <c r="Q502" s="92"/>
      <c r="R502" s="92"/>
      <c r="S502" s="92"/>
      <c r="T502" s="93"/>
      <c r="U502" s="39"/>
      <c r="V502" s="39"/>
      <c r="W502" s="39"/>
      <c r="X502" s="39"/>
      <c r="Y502" s="39"/>
      <c r="Z502" s="39"/>
      <c r="AA502" s="39"/>
      <c r="AB502" s="39"/>
      <c r="AC502" s="39"/>
      <c r="AD502" s="39"/>
      <c r="AE502" s="39"/>
      <c r="AT502" s="18" t="s">
        <v>261</v>
      </c>
      <c r="AU502" s="18" t="s">
        <v>14</v>
      </c>
    </row>
    <row r="503" s="13" customFormat="1">
      <c r="A503" s="13"/>
      <c r="B503" s="262"/>
      <c r="C503" s="263"/>
      <c r="D503" s="258" t="s">
        <v>266</v>
      </c>
      <c r="E503" s="264" t="s">
        <v>1</v>
      </c>
      <c r="F503" s="265" t="s">
        <v>772</v>
      </c>
      <c r="G503" s="263"/>
      <c r="H503" s="266">
        <v>50</v>
      </c>
      <c r="I503" s="267"/>
      <c r="J503" s="263"/>
      <c r="K503" s="263"/>
      <c r="L503" s="268"/>
      <c r="M503" s="269"/>
      <c r="N503" s="270"/>
      <c r="O503" s="270"/>
      <c r="P503" s="270"/>
      <c r="Q503" s="270"/>
      <c r="R503" s="270"/>
      <c r="S503" s="270"/>
      <c r="T503" s="271"/>
      <c r="U503" s="13"/>
      <c r="V503" s="13"/>
      <c r="W503" s="13"/>
      <c r="X503" s="13"/>
      <c r="Y503" s="13"/>
      <c r="Z503" s="13"/>
      <c r="AA503" s="13"/>
      <c r="AB503" s="13"/>
      <c r="AC503" s="13"/>
      <c r="AD503" s="13"/>
      <c r="AE503" s="13"/>
      <c r="AT503" s="272" t="s">
        <v>266</v>
      </c>
      <c r="AU503" s="272" t="s">
        <v>14</v>
      </c>
      <c r="AV503" s="13" t="s">
        <v>14</v>
      </c>
      <c r="AW503" s="13" t="s">
        <v>36</v>
      </c>
      <c r="AX503" s="13" t="s">
        <v>82</v>
      </c>
      <c r="AY503" s="272" t="s">
        <v>253</v>
      </c>
    </row>
    <row r="504" s="14" customFormat="1">
      <c r="A504" s="14"/>
      <c r="B504" s="273"/>
      <c r="C504" s="274"/>
      <c r="D504" s="258" t="s">
        <v>266</v>
      </c>
      <c r="E504" s="275" t="s">
        <v>1</v>
      </c>
      <c r="F504" s="276" t="s">
        <v>269</v>
      </c>
      <c r="G504" s="274"/>
      <c r="H504" s="277">
        <v>50</v>
      </c>
      <c r="I504" s="278"/>
      <c r="J504" s="274"/>
      <c r="K504" s="274"/>
      <c r="L504" s="279"/>
      <c r="M504" s="280"/>
      <c r="N504" s="281"/>
      <c r="O504" s="281"/>
      <c r="P504" s="281"/>
      <c r="Q504" s="281"/>
      <c r="R504" s="281"/>
      <c r="S504" s="281"/>
      <c r="T504" s="282"/>
      <c r="U504" s="14"/>
      <c r="V504" s="14"/>
      <c r="W504" s="14"/>
      <c r="X504" s="14"/>
      <c r="Y504" s="14"/>
      <c r="Z504" s="14"/>
      <c r="AA504" s="14"/>
      <c r="AB504" s="14"/>
      <c r="AC504" s="14"/>
      <c r="AD504" s="14"/>
      <c r="AE504" s="14"/>
      <c r="AT504" s="283" t="s">
        <v>266</v>
      </c>
      <c r="AU504" s="283" t="s">
        <v>14</v>
      </c>
      <c r="AV504" s="14" t="s">
        <v>259</v>
      </c>
      <c r="AW504" s="14" t="s">
        <v>36</v>
      </c>
      <c r="AX504" s="14" t="s">
        <v>90</v>
      </c>
      <c r="AY504" s="283" t="s">
        <v>253</v>
      </c>
    </row>
    <row r="505" s="2" customFormat="1" ht="24" customHeight="1">
      <c r="A505" s="39"/>
      <c r="B505" s="40"/>
      <c r="C505" s="245" t="s">
        <v>797</v>
      </c>
      <c r="D505" s="245" t="s">
        <v>255</v>
      </c>
      <c r="E505" s="246" t="s">
        <v>798</v>
      </c>
      <c r="F505" s="247" t="s">
        <v>799</v>
      </c>
      <c r="G505" s="248" t="s">
        <v>178</v>
      </c>
      <c r="H505" s="249">
        <v>2</v>
      </c>
      <c r="I505" s="250"/>
      <c r="J505" s="251">
        <f>ROUND(I505*H505,2)</f>
        <v>0</v>
      </c>
      <c r="K505" s="247" t="s">
        <v>258</v>
      </c>
      <c r="L505" s="45"/>
      <c r="M505" s="252" t="s">
        <v>1</v>
      </c>
      <c r="N505" s="253" t="s">
        <v>47</v>
      </c>
      <c r="O505" s="92"/>
      <c r="P505" s="254">
        <f>O505*H505</f>
        <v>0</v>
      </c>
      <c r="Q505" s="254">
        <v>0.0015399999999999999</v>
      </c>
      <c r="R505" s="254">
        <f>Q505*H505</f>
        <v>0.0030799999999999998</v>
      </c>
      <c r="S505" s="254">
        <v>0</v>
      </c>
      <c r="T505" s="255">
        <f>S505*H505</f>
        <v>0</v>
      </c>
      <c r="U505" s="39"/>
      <c r="V505" s="39"/>
      <c r="W505" s="39"/>
      <c r="X505" s="39"/>
      <c r="Y505" s="39"/>
      <c r="Z505" s="39"/>
      <c r="AA505" s="39"/>
      <c r="AB505" s="39"/>
      <c r="AC505" s="39"/>
      <c r="AD505" s="39"/>
      <c r="AE505" s="39"/>
      <c r="AR505" s="256" t="s">
        <v>259</v>
      </c>
      <c r="AT505" s="256" t="s">
        <v>255</v>
      </c>
      <c r="AU505" s="256" t="s">
        <v>14</v>
      </c>
      <c r="AY505" s="18" t="s">
        <v>253</v>
      </c>
      <c r="BE505" s="257">
        <f>IF(N505="základní",J505,0)</f>
        <v>0</v>
      </c>
      <c r="BF505" s="257">
        <f>IF(N505="snížená",J505,0)</f>
        <v>0</v>
      </c>
      <c r="BG505" s="257">
        <f>IF(N505="zákl. přenesená",J505,0)</f>
        <v>0</v>
      </c>
      <c r="BH505" s="257">
        <f>IF(N505="sníž. přenesená",J505,0)</f>
        <v>0</v>
      </c>
      <c r="BI505" s="257">
        <f>IF(N505="nulová",J505,0)</f>
        <v>0</v>
      </c>
      <c r="BJ505" s="18" t="s">
        <v>90</v>
      </c>
      <c r="BK505" s="257">
        <f>ROUND(I505*H505,2)</f>
        <v>0</v>
      </c>
      <c r="BL505" s="18" t="s">
        <v>259</v>
      </c>
      <c r="BM505" s="256" t="s">
        <v>800</v>
      </c>
    </row>
    <row r="506" s="2" customFormat="1">
      <c r="A506" s="39"/>
      <c r="B506" s="40"/>
      <c r="C506" s="41"/>
      <c r="D506" s="258" t="s">
        <v>261</v>
      </c>
      <c r="E506" s="41"/>
      <c r="F506" s="259" t="s">
        <v>792</v>
      </c>
      <c r="G506" s="41"/>
      <c r="H506" s="41"/>
      <c r="I506" s="156"/>
      <c r="J506" s="41"/>
      <c r="K506" s="41"/>
      <c r="L506" s="45"/>
      <c r="M506" s="260"/>
      <c r="N506" s="261"/>
      <c r="O506" s="92"/>
      <c r="P506" s="92"/>
      <c r="Q506" s="92"/>
      <c r="R506" s="92"/>
      <c r="S506" s="92"/>
      <c r="T506" s="93"/>
      <c r="U506" s="39"/>
      <c r="V506" s="39"/>
      <c r="W506" s="39"/>
      <c r="X506" s="39"/>
      <c r="Y506" s="39"/>
      <c r="Z506" s="39"/>
      <c r="AA506" s="39"/>
      <c r="AB506" s="39"/>
      <c r="AC506" s="39"/>
      <c r="AD506" s="39"/>
      <c r="AE506" s="39"/>
      <c r="AT506" s="18" t="s">
        <v>261</v>
      </c>
      <c r="AU506" s="18" t="s">
        <v>14</v>
      </c>
    </row>
    <row r="507" s="13" customFormat="1">
      <c r="A507" s="13"/>
      <c r="B507" s="262"/>
      <c r="C507" s="263"/>
      <c r="D507" s="258" t="s">
        <v>266</v>
      </c>
      <c r="E507" s="264" t="s">
        <v>1</v>
      </c>
      <c r="F507" s="265" t="s">
        <v>801</v>
      </c>
      <c r="G507" s="263"/>
      <c r="H507" s="266">
        <v>2</v>
      </c>
      <c r="I507" s="267"/>
      <c r="J507" s="263"/>
      <c r="K507" s="263"/>
      <c r="L507" s="268"/>
      <c r="M507" s="269"/>
      <c r="N507" s="270"/>
      <c r="O507" s="270"/>
      <c r="P507" s="270"/>
      <c r="Q507" s="270"/>
      <c r="R507" s="270"/>
      <c r="S507" s="270"/>
      <c r="T507" s="271"/>
      <c r="U507" s="13"/>
      <c r="V507" s="13"/>
      <c r="W507" s="13"/>
      <c r="X507" s="13"/>
      <c r="Y507" s="13"/>
      <c r="Z507" s="13"/>
      <c r="AA507" s="13"/>
      <c r="AB507" s="13"/>
      <c r="AC507" s="13"/>
      <c r="AD507" s="13"/>
      <c r="AE507" s="13"/>
      <c r="AT507" s="272" t="s">
        <v>266</v>
      </c>
      <c r="AU507" s="272" t="s">
        <v>14</v>
      </c>
      <c r="AV507" s="13" t="s">
        <v>14</v>
      </c>
      <c r="AW507" s="13" t="s">
        <v>36</v>
      </c>
      <c r="AX507" s="13" t="s">
        <v>82</v>
      </c>
      <c r="AY507" s="272" t="s">
        <v>253</v>
      </c>
    </row>
    <row r="508" s="14" customFormat="1">
      <c r="A508" s="14"/>
      <c r="B508" s="273"/>
      <c r="C508" s="274"/>
      <c r="D508" s="258" t="s">
        <v>266</v>
      </c>
      <c r="E508" s="275" t="s">
        <v>1</v>
      </c>
      <c r="F508" s="276" t="s">
        <v>269</v>
      </c>
      <c r="G508" s="274"/>
      <c r="H508" s="277">
        <v>2</v>
      </c>
      <c r="I508" s="278"/>
      <c r="J508" s="274"/>
      <c r="K508" s="274"/>
      <c r="L508" s="279"/>
      <c r="M508" s="280"/>
      <c r="N508" s="281"/>
      <c r="O508" s="281"/>
      <c r="P508" s="281"/>
      <c r="Q508" s="281"/>
      <c r="R508" s="281"/>
      <c r="S508" s="281"/>
      <c r="T508" s="282"/>
      <c r="U508" s="14"/>
      <c r="V508" s="14"/>
      <c r="W508" s="14"/>
      <c r="X508" s="14"/>
      <c r="Y508" s="14"/>
      <c r="Z508" s="14"/>
      <c r="AA508" s="14"/>
      <c r="AB508" s="14"/>
      <c r="AC508" s="14"/>
      <c r="AD508" s="14"/>
      <c r="AE508" s="14"/>
      <c r="AT508" s="283" t="s">
        <v>266</v>
      </c>
      <c r="AU508" s="283" t="s">
        <v>14</v>
      </c>
      <c r="AV508" s="14" t="s">
        <v>259</v>
      </c>
      <c r="AW508" s="14" t="s">
        <v>36</v>
      </c>
      <c r="AX508" s="14" t="s">
        <v>90</v>
      </c>
      <c r="AY508" s="283" t="s">
        <v>253</v>
      </c>
    </row>
    <row r="509" s="2" customFormat="1" ht="24" customHeight="1">
      <c r="A509" s="39"/>
      <c r="B509" s="40"/>
      <c r="C509" s="245" t="s">
        <v>802</v>
      </c>
      <c r="D509" s="245" t="s">
        <v>255</v>
      </c>
      <c r="E509" s="246" t="s">
        <v>803</v>
      </c>
      <c r="F509" s="247" t="s">
        <v>804</v>
      </c>
      <c r="G509" s="248" t="s">
        <v>178</v>
      </c>
      <c r="H509" s="249">
        <v>85</v>
      </c>
      <c r="I509" s="250"/>
      <c r="J509" s="251">
        <f>ROUND(I509*H509,2)</f>
        <v>0</v>
      </c>
      <c r="K509" s="247" t="s">
        <v>258</v>
      </c>
      <c r="L509" s="45"/>
      <c r="M509" s="252" t="s">
        <v>1</v>
      </c>
      <c r="N509" s="253" t="s">
        <v>47</v>
      </c>
      <c r="O509" s="92"/>
      <c r="P509" s="254">
        <f>O509*H509</f>
        <v>0</v>
      </c>
      <c r="Q509" s="254">
        <v>0.0040699999999999998</v>
      </c>
      <c r="R509" s="254">
        <f>Q509*H509</f>
        <v>0.34594999999999998</v>
      </c>
      <c r="S509" s="254">
        <v>0</v>
      </c>
      <c r="T509" s="255">
        <f>S509*H509</f>
        <v>0</v>
      </c>
      <c r="U509" s="39"/>
      <c r="V509" s="39"/>
      <c r="W509" s="39"/>
      <c r="X509" s="39"/>
      <c r="Y509" s="39"/>
      <c r="Z509" s="39"/>
      <c r="AA509" s="39"/>
      <c r="AB509" s="39"/>
      <c r="AC509" s="39"/>
      <c r="AD509" s="39"/>
      <c r="AE509" s="39"/>
      <c r="AR509" s="256" t="s">
        <v>259</v>
      </c>
      <c r="AT509" s="256" t="s">
        <v>255</v>
      </c>
      <c r="AU509" s="256" t="s">
        <v>14</v>
      </c>
      <c r="AY509" s="18" t="s">
        <v>253</v>
      </c>
      <c r="BE509" s="257">
        <f>IF(N509="základní",J509,0)</f>
        <v>0</v>
      </c>
      <c r="BF509" s="257">
        <f>IF(N509="snížená",J509,0)</f>
        <v>0</v>
      </c>
      <c r="BG509" s="257">
        <f>IF(N509="zákl. přenesená",J509,0)</f>
        <v>0</v>
      </c>
      <c r="BH509" s="257">
        <f>IF(N509="sníž. přenesená",J509,0)</f>
        <v>0</v>
      </c>
      <c r="BI509" s="257">
        <f>IF(N509="nulová",J509,0)</f>
        <v>0</v>
      </c>
      <c r="BJ509" s="18" t="s">
        <v>90</v>
      </c>
      <c r="BK509" s="257">
        <f>ROUND(I509*H509,2)</f>
        <v>0</v>
      </c>
      <c r="BL509" s="18" t="s">
        <v>259</v>
      </c>
      <c r="BM509" s="256" t="s">
        <v>805</v>
      </c>
    </row>
    <row r="510" s="2" customFormat="1">
      <c r="A510" s="39"/>
      <c r="B510" s="40"/>
      <c r="C510" s="41"/>
      <c r="D510" s="258" t="s">
        <v>261</v>
      </c>
      <c r="E510" s="41"/>
      <c r="F510" s="259" t="s">
        <v>792</v>
      </c>
      <c r="G510" s="41"/>
      <c r="H510" s="41"/>
      <c r="I510" s="156"/>
      <c r="J510" s="41"/>
      <c r="K510" s="41"/>
      <c r="L510" s="45"/>
      <c r="M510" s="260"/>
      <c r="N510" s="261"/>
      <c r="O510" s="92"/>
      <c r="P510" s="92"/>
      <c r="Q510" s="92"/>
      <c r="R510" s="92"/>
      <c r="S510" s="92"/>
      <c r="T510" s="93"/>
      <c r="U510" s="39"/>
      <c r="V510" s="39"/>
      <c r="W510" s="39"/>
      <c r="X510" s="39"/>
      <c r="Y510" s="39"/>
      <c r="Z510" s="39"/>
      <c r="AA510" s="39"/>
      <c r="AB510" s="39"/>
      <c r="AC510" s="39"/>
      <c r="AD510" s="39"/>
      <c r="AE510" s="39"/>
      <c r="AT510" s="18" t="s">
        <v>261</v>
      </c>
      <c r="AU510" s="18" t="s">
        <v>14</v>
      </c>
    </row>
    <row r="511" s="13" customFormat="1">
      <c r="A511" s="13"/>
      <c r="B511" s="262"/>
      <c r="C511" s="263"/>
      <c r="D511" s="258" t="s">
        <v>266</v>
      </c>
      <c r="E511" s="264" t="s">
        <v>1</v>
      </c>
      <c r="F511" s="265" t="s">
        <v>806</v>
      </c>
      <c r="G511" s="263"/>
      <c r="H511" s="266">
        <v>7</v>
      </c>
      <c r="I511" s="267"/>
      <c r="J511" s="263"/>
      <c r="K511" s="263"/>
      <c r="L511" s="268"/>
      <c r="M511" s="269"/>
      <c r="N511" s="270"/>
      <c r="O511" s="270"/>
      <c r="P511" s="270"/>
      <c r="Q511" s="270"/>
      <c r="R511" s="270"/>
      <c r="S511" s="270"/>
      <c r="T511" s="271"/>
      <c r="U511" s="13"/>
      <c r="V511" s="13"/>
      <c r="W511" s="13"/>
      <c r="X511" s="13"/>
      <c r="Y511" s="13"/>
      <c r="Z511" s="13"/>
      <c r="AA511" s="13"/>
      <c r="AB511" s="13"/>
      <c r="AC511" s="13"/>
      <c r="AD511" s="13"/>
      <c r="AE511" s="13"/>
      <c r="AT511" s="272" t="s">
        <v>266</v>
      </c>
      <c r="AU511" s="272" t="s">
        <v>14</v>
      </c>
      <c r="AV511" s="13" t="s">
        <v>14</v>
      </c>
      <c r="AW511" s="13" t="s">
        <v>36</v>
      </c>
      <c r="AX511" s="13" t="s">
        <v>82</v>
      </c>
      <c r="AY511" s="272" t="s">
        <v>253</v>
      </c>
    </row>
    <row r="512" s="13" customFormat="1">
      <c r="A512" s="13"/>
      <c r="B512" s="262"/>
      <c r="C512" s="263"/>
      <c r="D512" s="258" t="s">
        <v>266</v>
      </c>
      <c r="E512" s="264" t="s">
        <v>1</v>
      </c>
      <c r="F512" s="265" t="s">
        <v>807</v>
      </c>
      <c r="G512" s="263"/>
      <c r="H512" s="266">
        <v>8</v>
      </c>
      <c r="I512" s="267"/>
      <c r="J512" s="263"/>
      <c r="K512" s="263"/>
      <c r="L512" s="268"/>
      <c r="M512" s="269"/>
      <c r="N512" s="270"/>
      <c r="O512" s="270"/>
      <c r="P512" s="270"/>
      <c r="Q512" s="270"/>
      <c r="R512" s="270"/>
      <c r="S512" s="270"/>
      <c r="T512" s="271"/>
      <c r="U512" s="13"/>
      <c r="V512" s="13"/>
      <c r="W512" s="13"/>
      <c r="X512" s="13"/>
      <c r="Y512" s="13"/>
      <c r="Z512" s="13"/>
      <c r="AA512" s="13"/>
      <c r="AB512" s="13"/>
      <c r="AC512" s="13"/>
      <c r="AD512" s="13"/>
      <c r="AE512" s="13"/>
      <c r="AT512" s="272" t="s">
        <v>266</v>
      </c>
      <c r="AU512" s="272" t="s">
        <v>14</v>
      </c>
      <c r="AV512" s="13" t="s">
        <v>14</v>
      </c>
      <c r="AW512" s="13" t="s">
        <v>36</v>
      </c>
      <c r="AX512" s="13" t="s">
        <v>82</v>
      </c>
      <c r="AY512" s="272" t="s">
        <v>253</v>
      </c>
    </row>
    <row r="513" s="13" customFormat="1">
      <c r="A513" s="13"/>
      <c r="B513" s="262"/>
      <c r="C513" s="263"/>
      <c r="D513" s="258" t="s">
        <v>266</v>
      </c>
      <c r="E513" s="264" t="s">
        <v>1</v>
      </c>
      <c r="F513" s="265" t="s">
        <v>808</v>
      </c>
      <c r="G513" s="263"/>
      <c r="H513" s="266">
        <v>47</v>
      </c>
      <c r="I513" s="267"/>
      <c r="J513" s="263"/>
      <c r="K513" s="263"/>
      <c r="L513" s="268"/>
      <c r="M513" s="269"/>
      <c r="N513" s="270"/>
      <c r="O513" s="270"/>
      <c r="P513" s="270"/>
      <c r="Q513" s="270"/>
      <c r="R513" s="270"/>
      <c r="S513" s="270"/>
      <c r="T513" s="271"/>
      <c r="U513" s="13"/>
      <c r="V513" s="13"/>
      <c r="W513" s="13"/>
      <c r="X513" s="13"/>
      <c r="Y513" s="13"/>
      <c r="Z513" s="13"/>
      <c r="AA513" s="13"/>
      <c r="AB513" s="13"/>
      <c r="AC513" s="13"/>
      <c r="AD513" s="13"/>
      <c r="AE513" s="13"/>
      <c r="AT513" s="272" t="s">
        <v>266</v>
      </c>
      <c r="AU513" s="272" t="s">
        <v>14</v>
      </c>
      <c r="AV513" s="13" t="s">
        <v>14</v>
      </c>
      <c r="AW513" s="13" t="s">
        <v>36</v>
      </c>
      <c r="AX513" s="13" t="s">
        <v>82</v>
      </c>
      <c r="AY513" s="272" t="s">
        <v>253</v>
      </c>
    </row>
    <row r="514" s="13" customFormat="1">
      <c r="A514" s="13"/>
      <c r="B514" s="262"/>
      <c r="C514" s="263"/>
      <c r="D514" s="258" t="s">
        <v>266</v>
      </c>
      <c r="E514" s="264" t="s">
        <v>1</v>
      </c>
      <c r="F514" s="265" t="s">
        <v>809</v>
      </c>
      <c r="G514" s="263"/>
      <c r="H514" s="266">
        <v>23</v>
      </c>
      <c r="I514" s="267"/>
      <c r="J514" s="263"/>
      <c r="K514" s="263"/>
      <c r="L514" s="268"/>
      <c r="M514" s="269"/>
      <c r="N514" s="270"/>
      <c r="O514" s="270"/>
      <c r="P514" s="270"/>
      <c r="Q514" s="270"/>
      <c r="R514" s="270"/>
      <c r="S514" s="270"/>
      <c r="T514" s="271"/>
      <c r="U514" s="13"/>
      <c r="V514" s="13"/>
      <c r="W514" s="13"/>
      <c r="X514" s="13"/>
      <c r="Y514" s="13"/>
      <c r="Z514" s="13"/>
      <c r="AA514" s="13"/>
      <c r="AB514" s="13"/>
      <c r="AC514" s="13"/>
      <c r="AD514" s="13"/>
      <c r="AE514" s="13"/>
      <c r="AT514" s="272" t="s">
        <v>266</v>
      </c>
      <c r="AU514" s="272" t="s">
        <v>14</v>
      </c>
      <c r="AV514" s="13" t="s">
        <v>14</v>
      </c>
      <c r="AW514" s="13" t="s">
        <v>36</v>
      </c>
      <c r="AX514" s="13" t="s">
        <v>82</v>
      </c>
      <c r="AY514" s="272" t="s">
        <v>253</v>
      </c>
    </row>
    <row r="515" s="14" customFormat="1">
      <c r="A515" s="14"/>
      <c r="B515" s="273"/>
      <c r="C515" s="274"/>
      <c r="D515" s="258" t="s">
        <v>266</v>
      </c>
      <c r="E515" s="275" t="s">
        <v>1</v>
      </c>
      <c r="F515" s="276" t="s">
        <v>269</v>
      </c>
      <c r="G515" s="274"/>
      <c r="H515" s="277">
        <v>85</v>
      </c>
      <c r="I515" s="278"/>
      <c r="J515" s="274"/>
      <c r="K515" s="274"/>
      <c r="L515" s="279"/>
      <c r="M515" s="280"/>
      <c r="N515" s="281"/>
      <c r="O515" s="281"/>
      <c r="P515" s="281"/>
      <c r="Q515" s="281"/>
      <c r="R515" s="281"/>
      <c r="S515" s="281"/>
      <c r="T515" s="282"/>
      <c r="U515" s="14"/>
      <c r="V515" s="14"/>
      <c r="W515" s="14"/>
      <c r="X515" s="14"/>
      <c r="Y515" s="14"/>
      <c r="Z515" s="14"/>
      <c r="AA515" s="14"/>
      <c r="AB515" s="14"/>
      <c r="AC515" s="14"/>
      <c r="AD515" s="14"/>
      <c r="AE515" s="14"/>
      <c r="AT515" s="283" t="s">
        <v>266</v>
      </c>
      <c r="AU515" s="283" t="s">
        <v>14</v>
      </c>
      <c r="AV515" s="14" t="s">
        <v>259</v>
      </c>
      <c r="AW515" s="14" t="s">
        <v>36</v>
      </c>
      <c r="AX515" s="14" t="s">
        <v>90</v>
      </c>
      <c r="AY515" s="283" t="s">
        <v>253</v>
      </c>
    </row>
    <row r="516" s="2" customFormat="1" ht="36" customHeight="1">
      <c r="A516" s="39"/>
      <c r="B516" s="40"/>
      <c r="C516" s="245" t="s">
        <v>810</v>
      </c>
      <c r="D516" s="245" t="s">
        <v>255</v>
      </c>
      <c r="E516" s="246" t="s">
        <v>811</v>
      </c>
      <c r="F516" s="247" t="s">
        <v>812</v>
      </c>
      <c r="G516" s="248" t="s">
        <v>144</v>
      </c>
      <c r="H516" s="249">
        <v>2869</v>
      </c>
      <c r="I516" s="250"/>
      <c r="J516" s="251">
        <f>ROUND(I516*H516,2)</f>
        <v>0</v>
      </c>
      <c r="K516" s="247" t="s">
        <v>258</v>
      </c>
      <c r="L516" s="45"/>
      <c r="M516" s="252" t="s">
        <v>1</v>
      </c>
      <c r="N516" s="253" t="s">
        <v>47</v>
      </c>
      <c r="O516" s="92"/>
      <c r="P516" s="254">
        <f>O516*H516</f>
        <v>0</v>
      </c>
      <c r="Q516" s="254">
        <v>0</v>
      </c>
      <c r="R516" s="254">
        <f>Q516*H516</f>
        <v>0</v>
      </c>
      <c r="S516" s="254">
        <v>0</v>
      </c>
      <c r="T516" s="255">
        <f>S516*H516</f>
        <v>0</v>
      </c>
      <c r="U516" s="39"/>
      <c r="V516" s="39"/>
      <c r="W516" s="39"/>
      <c r="X516" s="39"/>
      <c r="Y516" s="39"/>
      <c r="Z516" s="39"/>
      <c r="AA516" s="39"/>
      <c r="AB516" s="39"/>
      <c r="AC516" s="39"/>
      <c r="AD516" s="39"/>
      <c r="AE516" s="39"/>
      <c r="AR516" s="256" t="s">
        <v>259</v>
      </c>
      <c r="AT516" s="256" t="s">
        <v>255</v>
      </c>
      <c r="AU516" s="256" t="s">
        <v>14</v>
      </c>
      <c r="AY516" s="18" t="s">
        <v>253</v>
      </c>
      <c r="BE516" s="257">
        <f>IF(N516="základní",J516,0)</f>
        <v>0</v>
      </c>
      <c r="BF516" s="257">
        <f>IF(N516="snížená",J516,0)</f>
        <v>0</v>
      </c>
      <c r="BG516" s="257">
        <f>IF(N516="zákl. přenesená",J516,0)</f>
        <v>0</v>
      </c>
      <c r="BH516" s="257">
        <f>IF(N516="sníž. přenesená",J516,0)</f>
        <v>0</v>
      </c>
      <c r="BI516" s="257">
        <f>IF(N516="nulová",J516,0)</f>
        <v>0</v>
      </c>
      <c r="BJ516" s="18" t="s">
        <v>90</v>
      </c>
      <c r="BK516" s="257">
        <f>ROUND(I516*H516,2)</f>
        <v>0</v>
      </c>
      <c r="BL516" s="18" t="s">
        <v>259</v>
      </c>
      <c r="BM516" s="256" t="s">
        <v>813</v>
      </c>
    </row>
    <row r="517" s="2" customFormat="1">
      <c r="A517" s="39"/>
      <c r="B517" s="40"/>
      <c r="C517" s="41"/>
      <c r="D517" s="258" t="s">
        <v>261</v>
      </c>
      <c r="E517" s="41"/>
      <c r="F517" s="259" t="s">
        <v>814</v>
      </c>
      <c r="G517" s="41"/>
      <c r="H517" s="41"/>
      <c r="I517" s="156"/>
      <c r="J517" s="41"/>
      <c r="K517" s="41"/>
      <c r="L517" s="45"/>
      <c r="M517" s="260"/>
      <c r="N517" s="261"/>
      <c r="O517" s="92"/>
      <c r="P517" s="92"/>
      <c r="Q517" s="92"/>
      <c r="R517" s="92"/>
      <c r="S517" s="92"/>
      <c r="T517" s="93"/>
      <c r="U517" s="39"/>
      <c r="V517" s="39"/>
      <c r="W517" s="39"/>
      <c r="X517" s="39"/>
      <c r="Y517" s="39"/>
      <c r="Z517" s="39"/>
      <c r="AA517" s="39"/>
      <c r="AB517" s="39"/>
      <c r="AC517" s="39"/>
      <c r="AD517" s="39"/>
      <c r="AE517" s="39"/>
      <c r="AT517" s="18" t="s">
        <v>261</v>
      </c>
      <c r="AU517" s="18" t="s">
        <v>14</v>
      </c>
    </row>
    <row r="518" s="13" customFormat="1">
      <c r="A518" s="13"/>
      <c r="B518" s="262"/>
      <c r="C518" s="263"/>
      <c r="D518" s="258" t="s">
        <v>266</v>
      </c>
      <c r="E518" s="264" t="s">
        <v>1</v>
      </c>
      <c r="F518" s="265" t="s">
        <v>751</v>
      </c>
      <c r="G518" s="263"/>
      <c r="H518" s="266">
        <v>934</v>
      </c>
      <c r="I518" s="267"/>
      <c r="J518" s="263"/>
      <c r="K518" s="263"/>
      <c r="L518" s="268"/>
      <c r="M518" s="269"/>
      <c r="N518" s="270"/>
      <c r="O518" s="270"/>
      <c r="P518" s="270"/>
      <c r="Q518" s="270"/>
      <c r="R518" s="270"/>
      <c r="S518" s="270"/>
      <c r="T518" s="271"/>
      <c r="U518" s="13"/>
      <c r="V518" s="13"/>
      <c r="W518" s="13"/>
      <c r="X518" s="13"/>
      <c r="Y518" s="13"/>
      <c r="Z518" s="13"/>
      <c r="AA518" s="13"/>
      <c r="AB518" s="13"/>
      <c r="AC518" s="13"/>
      <c r="AD518" s="13"/>
      <c r="AE518" s="13"/>
      <c r="AT518" s="272" t="s">
        <v>266</v>
      </c>
      <c r="AU518" s="272" t="s">
        <v>14</v>
      </c>
      <c r="AV518" s="13" t="s">
        <v>14</v>
      </c>
      <c r="AW518" s="13" t="s">
        <v>36</v>
      </c>
      <c r="AX518" s="13" t="s">
        <v>82</v>
      </c>
      <c r="AY518" s="272" t="s">
        <v>253</v>
      </c>
    </row>
    <row r="519" s="13" customFormat="1">
      <c r="A519" s="13"/>
      <c r="B519" s="262"/>
      <c r="C519" s="263"/>
      <c r="D519" s="258" t="s">
        <v>266</v>
      </c>
      <c r="E519" s="264" t="s">
        <v>1</v>
      </c>
      <c r="F519" s="265" t="s">
        <v>761</v>
      </c>
      <c r="G519" s="263"/>
      <c r="H519" s="266">
        <v>37</v>
      </c>
      <c r="I519" s="267"/>
      <c r="J519" s="263"/>
      <c r="K519" s="263"/>
      <c r="L519" s="268"/>
      <c r="M519" s="269"/>
      <c r="N519" s="270"/>
      <c r="O519" s="270"/>
      <c r="P519" s="270"/>
      <c r="Q519" s="270"/>
      <c r="R519" s="270"/>
      <c r="S519" s="270"/>
      <c r="T519" s="271"/>
      <c r="U519" s="13"/>
      <c r="V519" s="13"/>
      <c r="W519" s="13"/>
      <c r="X519" s="13"/>
      <c r="Y519" s="13"/>
      <c r="Z519" s="13"/>
      <c r="AA519" s="13"/>
      <c r="AB519" s="13"/>
      <c r="AC519" s="13"/>
      <c r="AD519" s="13"/>
      <c r="AE519" s="13"/>
      <c r="AT519" s="272" t="s">
        <v>266</v>
      </c>
      <c r="AU519" s="272" t="s">
        <v>14</v>
      </c>
      <c r="AV519" s="13" t="s">
        <v>14</v>
      </c>
      <c r="AW519" s="13" t="s">
        <v>36</v>
      </c>
      <c r="AX519" s="13" t="s">
        <v>82</v>
      </c>
      <c r="AY519" s="272" t="s">
        <v>253</v>
      </c>
    </row>
    <row r="520" s="13" customFormat="1">
      <c r="A520" s="13"/>
      <c r="B520" s="262"/>
      <c r="C520" s="263"/>
      <c r="D520" s="258" t="s">
        <v>266</v>
      </c>
      <c r="E520" s="264" t="s">
        <v>1</v>
      </c>
      <c r="F520" s="265" t="s">
        <v>815</v>
      </c>
      <c r="G520" s="263"/>
      <c r="H520" s="266">
        <v>1022</v>
      </c>
      <c r="I520" s="267"/>
      <c r="J520" s="263"/>
      <c r="K520" s="263"/>
      <c r="L520" s="268"/>
      <c r="M520" s="269"/>
      <c r="N520" s="270"/>
      <c r="O520" s="270"/>
      <c r="P520" s="270"/>
      <c r="Q520" s="270"/>
      <c r="R520" s="270"/>
      <c r="S520" s="270"/>
      <c r="T520" s="271"/>
      <c r="U520" s="13"/>
      <c r="V520" s="13"/>
      <c r="W520" s="13"/>
      <c r="X520" s="13"/>
      <c r="Y520" s="13"/>
      <c r="Z520" s="13"/>
      <c r="AA520" s="13"/>
      <c r="AB520" s="13"/>
      <c r="AC520" s="13"/>
      <c r="AD520" s="13"/>
      <c r="AE520" s="13"/>
      <c r="AT520" s="272" t="s">
        <v>266</v>
      </c>
      <c r="AU520" s="272" t="s">
        <v>14</v>
      </c>
      <c r="AV520" s="13" t="s">
        <v>14</v>
      </c>
      <c r="AW520" s="13" t="s">
        <v>36</v>
      </c>
      <c r="AX520" s="13" t="s">
        <v>82</v>
      </c>
      <c r="AY520" s="272" t="s">
        <v>253</v>
      </c>
    </row>
    <row r="521" s="13" customFormat="1">
      <c r="A521" s="13"/>
      <c r="B521" s="262"/>
      <c r="C521" s="263"/>
      <c r="D521" s="258" t="s">
        <v>266</v>
      </c>
      <c r="E521" s="264" t="s">
        <v>1</v>
      </c>
      <c r="F521" s="265" t="s">
        <v>816</v>
      </c>
      <c r="G521" s="263"/>
      <c r="H521" s="266">
        <v>682</v>
      </c>
      <c r="I521" s="267"/>
      <c r="J521" s="263"/>
      <c r="K521" s="263"/>
      <c r="L521" s="268"/>
      <c r="M521" s="269"/>
      <c r="N521" s="270"/>
      <c r="O521" s="270"/>
      <c r="P521" s="270"/>
      <c r="Q521" s="270"/>
      <c r="R521" s="270"/>
      <c r="S521" s="270"/>
      <c r="T521" s="271"/>
      <c r="U521" s="13"/>
      <c r="V521" s="13"/>
      <c r="W521" s="13"/>
      <c r="X521" s="13"/>
      <c r="Y521" s="13"/>
      <c r="Z521" s="13"/>
      <c r="AA521" s="13"/>
      <c r="AB521" s="13"/>
      <c r="AC521" s="13"/>
      <c r="AD521" s="13"/>
      <c r="AE521" s="13"/>
      <c r="AT521" s="272" t="s">
        <v>266</v>
      </c>
      <c r="AU521" s="272" t="s">
        <v>14</v>
      </c>
      <c r="AV521" s="13" t="s">
        <v>14</v>
      </c>
      <c r="AW521" s="13" t="s">
        <v>36</v>
      </c>
      <c r="AX521" s="13" t="s">
        <v>82</v>
      </c>
      <c r="AY521" s="272" t="s">
        <v>253</v>
      </c>
    </row>
    <row r="522" s="13" customFormat="1">
      <c r="A522" s="13"/>
      <c r="B522" s="262"/>
      <c r="C522" s="263"/>
      <c r="D522" s="258" t="s">
        <v>266</v>
      </c>
      <c r="E522" s="264" t="s">
        <v>1</v>
      </c>
      <c r="F522" s="265" t="s">
        <v>817</v>
      </c>
      <c r="G522" s="263"/>
      <c r="H522" s="266">
        <v>9</v>
      </c>
      <c r="I522" s="267"/>
      <c r="J522" s="263"/>
      <c r="K522" s="263"/>
      <c r="L522" s="268"/>
      <c r="M522" s="269"/>
      <c r="N522" s="270"/>
      <c r="O522" s="270"/>
      <c r="P522" s="270"/>
      <c r="Q522" s="270"/>
      <c r="R522" s="270"/>
      <c r="S522" s="270"/>
      <c r="T522" s="271"/>
      <c r="U522" s="13"/>
      <c r="V522" s="13"/>
      <c r="W522" s="13"/>
      <c r="X522" s="13"/>
      <c r="Y522" s="13"/>
      <c r="Z522" s="13"/>
      <c r="AA522" s="13"/>
      <c r="AB522" s="13"/>
      <c r="AC522" s="13"/>
      <c r="AD522" s="13"/>
      <c r="AE522" s="13"/>
      <c r="AT522" s="272" t="s">
        <v>266</v>
      </c>
      <c r="AU522" s="272" t="s">
        <v>14</v>
      </c>
      <c r="AV522" s="13" t="s">
        <v>14</v>
      </c>
      <c r="AW522" s="13" t="s">
        <v>36</v>
      </c>
      <c r="AX522" s="13" t="s">
        <v>82</v>
      </c>
      <c r="AY522" s="272" t="s">
        <v>253</v>
      </c>
    </row>
    <row r="523" s="13" customFormat="1">
      <c r="A523" s="13"/>
      <c r="B523" s="262"/>
      <c r="C523" s="263"/>
      <c r="D523" s="258" t="s">
        <v>266</v>
      </c>
      <c r="E523" s="264" t="s">
        <v>1</v>
      </c>
      <c r="F523" s="265" t="s">
        <v>787</v>
      </c>
      <c r="G523" s="263"/>
      <c r="H523" s="266">
        <v>185</v>
      </c>
      <c r="I523" s="267"/>
      <c r="J523" s="263"/>
      <c r="K523" s="263"/>
      <c r="L523" s="268"/>
      <c r="M523" s="269"/>
      <c r="N523" s="270"/>
      <c r="O523" s="270"/>
      <c r="P523" s="270"/>
      <c r="Q523" s="270"/>
      <c r="R523" s="270"/>
      <c r="S523" s="270"/>
      <c r="T523" s="271"/>
      <c r="U523" s="13"/>
      <c r="V523" s="13"/>
      <c r="W523" s="13"/>
      <c r="X523" s="13"/>
      <c r="Y523" s="13"/>
      <c r="Z523" s="13"/>
      <c r="AA523" s="13"/>
      <c r="AB523" s="13"/>
      <c r="AC523" s="13"/>
      <c r="AD523" s="13"/>
      <c r="AE523" s="13"/>
      <c r="AT523" s="272" t="s">
        <v>266</v>
      </c>
      <c r="AU523" s="272" t="s">
        <v>14</v>
      </c>
      <c r="AV523" s="13" t="s">
        <v>14</v>
      </c>
      <c r="AW523" s="13" t="s">
        <v>36</v>
      </c>
      <c r="AX523" s="13" t="s">
        <v>82</v>
      </c>
      <c r="AY523" s="272" t="s">
        <v>253</v>
      </c>
    </row>
    <row r="524" s="14" customFormat="1">
      <c r="A524" s="14"/>
      <c r="B524" s="273"/>
      <c r="C524" s="274"/>
      <c r="D524" s="258" t="s">
        <v>266</v>
      </c>
      <c r="E524" s="275" t="s">
        <v>1</v>
      </c>
      <c r="F524" s="276" t="s">
        <v>269</v>
      </c>
      <c r="G524" s="274"/>
      <c r="H524" s="277">
        <v>2869</v>
      </c>
      <c r="I524" s="278"/>
      <c r="J524" s="274"/>
      <c r="K524" s="274"/>
      <c r="L524" s="279"/>
      <c r="M524" s="280"/>
      <c r="N524" s="281"/>
      <c r="O524" s="281"/>
      <c r="P524" s="281"/>
      <c r="Q524" s="281"/>
      <c r="R524" s="281"/>
      <c r="S524" s="281"/>
      <c r="T524" s="282"/>
      <c r="U524" s="14"/>
      <c r="V524" s="14"/>
      <c r="W524" s="14"/>
      <c r="X524" s="14"/>
      <c r="Y524" s="14"/>
      <c r="Z524" s="14"/>
      <c r="AA524" s="14"/>
      <c r="AB524" s="14"/>
      <c r="AC524" s="14"/>
      <c r="AD524" s="14"/>
      <c r="AE524" s="14"/>
      <c r="AT524" s="283" t="s">
        <v>266</v>
      </c>
      <c r="AU524" s="283" t="s">
        <v>14</v>
      </c>
      <c r="AV524" s="14" t="s">
        <v>259</v>
      </c>
      <c r="AW524" s="14" t="s">
        <v>36</v>
      </c>
      <c r="AX524" s="14" t="s">
        <v>90</v>
      </c>
      <c r="AY524" s="283" t="s">
        <v>253</v>
      </c>
    </row>
    <row r="525" s="2" customFormat="1" ht="60" customHeight="1">
      <c r="A525" s="39"/>
      <c r="B525" s="40"/>
      <c r="C525" s="245" t="s">
        <v>818</v>
      </c>
      <c r="D525" s="245" t="s">
        <v>255</v>
      </c>
      <c r="E525" s="246" t="s">
        <v>819</v>
      </c>
      <c r="F525" s="247" t="s">
        <v>820</v>
      </c>
      <c r="G525" s="248" t="s">
        <v>144</v>
      </c>
      <c r="H525" s="249">
        <v>178</v>
      </c>
      <c r="I525" s="250"/>
      <c r="J525" s="251">
        <f>ROUND(I525*H525,2)</f>
        <v>0</v>
      </c>
      <c r="K525" s="247" t="s">
        <v>258</v>
      </c>
      <c r="L525" s="45"/>
      <c r="M525" s="252" t="s">
        <v>1</v>
      </c>
      <c r="N525" s="253" t="s">
        <v>47</v>
      </c>
      <c r="O525" s="92"/>
      <c r="P525" s="254">
        <f>O525*H525</f>
        <v>0</v>
      </c>
      <c r="Q525" s="254">
        <v>0.10988199999999999</v>
      </c>
      <c r="R525" s="254">
        <f>Q525*H525</f>
        <v>19.558996</v>
      </c>
      <c r="S525" s="254">
        <v>0</v>
      </c>
      <c r="T525" s="255">
        <f>S525*H525</f>
        <v>0</v>
      </c>
      <c r="U525" s="39"/>
      <c r="V525" s="39"/>
      <c r="W525" s="39"/>
      <c r="X525" s="39"/>
      <c r="Y525" s="39"/>
      <c r="Z525" s="39"/>
      <c r="AA525" s="39"/>
      <c r="AB525" s="39"/>
      <c r="AC525" s="39"/>
      <c r="AD525" s="39"/>
      <c r="AE525" s="39"/>
      <c r="AR525" s="256" t="s">
        <v>259</v>
      </c>
      <c r="AT525" s="256" t="s">
        <v>255</v>
      </c>
      <c r="AU525" s="256" t="s">
        <v>14</v>
      </c>
      <c r="AY525" s="18" t="s">
        <v>253</v>
      </c>
      <c r="BE525" s="257">
        <f>IF(N525="základní",J525,0)</f>
        <v>0</v>
      </c>
      <c r="BF525" s="257">
        <f>IF(N525="snížená",J525,0)</f>
        <v>0</v>
      </c>
      <c r="BG525" s="257">
        <f>IF(N525="zákl. přenesená",J525,0)</f>
        <v>0</v>
      </c>
      <c r="BH525" s="257">
        <f>IF(N525="sníž. přenesená",J525,0)</f>
        <v>0</v>
      </c>
      <c r="BI525" s="257">
        <f>IF(N525="nulová",J525,0)</f>
        <v>0</v>
      </c>
      <c r="BJ525" s="18" t="s">
        <v>90</v>
      </c>
      <c r="BK525" s="257">
        <f>ROUND(I525*H525,2)</f>
        <v>0</v>
      </c>
      <c r="BL525" s="18" t="s">
        <v>259</v>
      </c>
      <c r="BM525" s="256" t="s">
        <v>821</v>
      </c>
    </row>
    <row r="526" s="2" customFormat="1">
      <c r="A526" s="39"/>
      <c r="B526" s="40"/>
      <c r="C526" s="41"/>
      <c r="D526" s="258" t="s">
        <v>261</v>
      </c>
      <c r="E526" s="41"/>
      <c r="F526" s="259" t="s">
        <v>822</v>
      </c>
      <c r="G526" s="41"/>
      <c r="H526" s="41"/>
      <c r="I526" s="156"/>
      <c r="J526" s="41"/>
      <c r="K526" s="41"/>
      <c r="L526" s="45"/>
      <c r="M526" s="260"/>
      <c r="N526" s="261"/>
      <c r="O526" s="92"/>
      <c r="P526" s="92"/>
      <c r="Q526" s="92"/>
      <c r="R526" s="92"/>
      <c r="S526" s="92"/>
      <c r="T526" s="93"/>
      <c r="U526" s="39"/>
      <c r="V526" s="39"/>
      <c r="W526" s="39"/>
      <c r="X526" s="39"/>
      <c r="Y526" s="39"/>
      <c r="Z526" s="39"/>
      <c r="AA526" s="39"/>
      <c r="AB526" s="39"/>
      <c r="AC526" s="39"/>
      <c r="AD526" s="39"/>
      <c r="AE526" s="39"/>
      <c r="AT526" s="18" t="s">
        <v>261</v>
      </c>
      <c r="AU526" s="18" t="s">
        <v>14</v>
      </c>
    </row>
    <row r="527" s="13" customFormat="1">
      <c r="A527" s="13"/>
      <c r="B527" s="262"/>
      <c r="C527" s="263"/>
      <c r="D527" s="258" t="s">
        <v>266</v>
      </c>
      <c r="E527" s="264" t="s">
        <v>147</v>
      </c>
      <c r="F527" s="265" t="s">
        <v>823</v>
      </c>
      <c r="G527" s="263"/>
      <c r="H527" s="266">
        <v>178</v>
      </c>
      <c r="I527" s="267"/>
      <c r="J527" s="263"/>
      <c r="K527" s="263"/>
      <c r="L527" s="268"/>
      <c r="M527" s="269"/>
      <c r="N527" s="270"/>
      <c r="O527" s="270"/>
      <c r="P527" s="270"/>
      <c r="Q527" s="270"/>
      <c r="R527" s="270"/>
      <c r="S527" s="270"/>
      <c r="T527" s="271"/>
      <c r="U527" s="13"/>
      <c r="V527" s="13"/>
      <c r="W527" s="13"/>
      <c r="X527" s="13"/>
      <c r="Y527" s="13"/>
      <c r="Z527" s="13"/>
      <c r="AA527" s="13"/>
      <c r="AB527" s="13"/>
      <c r="AC527" s="13"/>
      <c r="AD527" s="13"/>
      <c r="AE527" s="13"/>
      <c r="AT527" s="272" t="s">
        <v>266</v>
      </c>
      <c r="AU527" s="272" t="s">
        <v>14</v>
      </c>
      <c r="AV527" s="13" t="s">
        <v>14</v>
      </c>
      <c r="AW527" s="13" t="s">
        <v>36</v>
      </c>
      <c r="AX527" s="13" t="s">
        <v>82</v>
      </c>
      <c r="AY527" s="272" t="s">
        <v>253</v>
      </c>
    </row>
    <row r="528" s="14" customFormat="1">
      <c r="A528" s="14"/>
      <c r="B528" s="273"/>
      <c r="C528" s="274"/>
      <c r="D528" s="258" t="s">
        <v>266</v>
      </c>
      <c r="E528" s="275" t="s">
        <v>1</v>
      </c>
      <c r="F528" s="276" t="s">
        <v>269</v>
      </c>
      <c r="G528" s="274"/>
      <c r="H528" s="277">
        <v>178</v>
      </c>
      <c r="I528" s="278"/>
      <c r="J528" s="274"/>
      <c r="K528" s="274"/>
      <c r="L528" s="279"/>
      <c r="M528" s="280"/>
      <c r="N528" s="281"/>
      <c r="O528" s="281"/>
      <c r="P528" s="281"/>
      <c r="Q528" s="281"/>
      <c r="R528" s="281"/>
      <c r="S528" s="281"/>
      <c r="T528" s="282"/>
      <c r="U528" s="14"/>
      <c r="V528" s="14"/>
      <c r="W528" s="14"/>
      <c r="X528" s="14"/>
      <c r="Y528" s="14"/>
      <c r="Z528" s="14"/>
      <c r="AA528" s="14"/>
      <c r="AB528" s="14"/>
      <c r="AC528" s="14"/>
      <c r="AD528" s="14"/>
      <c r="AE528" s="14"/>
      <c r="AT528" s="283" t="s">
        <v>266</v>
      </c>
      <c r="AU528" s="283" t="s">
        <v>14</v>
      </c>
      <c r="AV528" s="14" t="s">
        <v>259</v>
      </c>
      <c r="AW528" s="14" t="s">
        <v>36</v>
      </c>
      <c r="AX528" s="14" t="s">
        <v>90</v>
      </c>
      <c r="AY528" s="283" t="s">
        <v>253</v>
      </c>
    </row>
    <row r="529" s="2" customFormat="1" ht="16.5" customHeight="1">
      <c r="A529" s="39"/>
      <c r="B529" s="40"/>
      <c r="C529" s="284" t="s">
        <v>824</v>
      </c>
      <c r="D529" s="284" t="s">
        <v>452</v>
      </c>
      <c r="E529" s="285" t="s">
        <v>587</v>
      </c>
      <c r="F529" s="286" t="s">
        <v>588</v>
      </c>
      <c r="G529" s="287" t="s">
        <v>140</v>
      </c>
      <c r="H529" s="288">
        <v>26.966999999999999</v>
      </c>
      <c r="I529" s="289"/>
      <c r="J529" s="290">
        <f>ROUND(I529*H529,2)</f>
        <v>0</v>
      </c>
      <c r="K529" s="286" t="s">
        <v>1</v>
      </c>
      <c r="L529" s="291"/>
      <c r="M529" s="292" t="s">
        <v>1</v>
      </c>
      <c r="N529" s="293" t="s">
        <v>47</v>
      </c>
      <c r="O529" s="92"/>
      <c r="P529" s="254">
        <f>O529*H529</f>
        <v>0</v>
      </c>
      <c r="Q529" s="254">
        <v>1</v>
      </c>
      <c r="R529" s="254">
        <f>Q529*H529</f>
        <v>26.966999999999999</v>
      </c>
      <c r="S529" s="254">
        <v>0</v>
      </c>
      <c r="T529" s="255">
        <f>S529*H529</f>
        <v>0</v>
      </c>
      <c r="U529" s="39"/>
      <c r="V529" s="39"/>
      <c r="W529" s="39"/>
      <c r="X529" s="39"/>
      <c r="Y529" s="39"/>
      <c r="Z529" s="39"/>
      <c r="AA529" s="39"/>
      <c r="AB529" s="39"/>
      <c r="AC529" s="39"/>
      <c r="AD529" s="39"/>
      <c r="AE529" s="39"/>
      <c r="AR529" s="256" t="s">
        <v>293</v>
      </c>
      <c r="AT529" s="256" t="s">
        <v>452</v>
      </c>
      <c r="AU529" s="256" t="s">
        <v>14</v>
      </c>
      <c r="AY529" s="18" t="s">
        <v>253</v>
      </c>
      <c r="BE529" s="257">
        <f>IF(N529="základní",J529,0)</f>
        <v>0</v>
      </c>
      <c r="BF529" s="257">
        <f>IF(N529="snížená",J529,0)</f>
        <v>0</v>
      </c>
      <c r="BG529" s="257">
        <f>IF(N529="zákl. přenesená",J529,0)</f>
        <v>0</v>
      </c>
      <c r="BH529" s="257">
        <f>IF(N529="sníž. přenesená",J529,0)</f>
        <v>0</v>
      </c>
      <c r="BI529" s="257">
        <f>IF(N529="nulová",J529,0)</f>
        <v>0</v>
      </c>
      <c r="BJ529" s="18" t="s">
        <v>90</v>
      </c>
      <c r="BK529" s="257">
        <f>ROUND(I529*H529,2)</f>
        <v>0</v>
      </c>
      <c r="BL529" s="18" t="s">
        <v>259</v>
      </c>
      <c r="BM529" s="256" t="s">
        <v>825</v>
      </c>
    </row>
    <row r="530" s="13" customFormat="1">
      <c r="A530" s="13"/>
      <c r="B530" s="262"/>
      <c r="C530" s="263"/>
      <c r="D530" s="258" t="s">
        <v>266</v>
      </c>
      <c r="E530" s="264" t="s">
        <v>1</v>
      </c>
      <c r="F530" s="265" t="s">
        <v>826</v>
      </c>
      <c r="G530" s="263"/>
      <c r="H530" s="266">
        <v>26.966999999999999</v>
      </c>
      <c r="I530" s="267"/>
      <c r="J530" s="263"/>
      <c r="K530" s="263"/>
      <c r="L530" s="268"/>
      <c r="M530" s="269"/>
      <c r="N530" s="270"/>
      <c r="O530" s="270"/>
      <c r="P530" s="270"/>
      <c r="Q530" s="270"/>
      <c r="R530" s="270"/>
      <c r="S530" s="270"/>
      <c r="T530" s="271"/>
      <c r="U530" s="13"/>
      <c r="V530" s="13"/>
      <c r="W530" s="13"/>
      <c r="X530" s="13"/>
      <c r="Y530" s="13"/>
      <c r="Z530" s="13"/>
      <c r="AA530" s="13"/>
      <c r="AB530" s="13"/>
      <c r="AC530" s="13"/>
      <c r="AD530" s="13"/>
      <c r="AE530" s="13"/>
      <c r="AT530" s="272" t="s">
        <v>266</v>
      </c>
      <c r="AU530" s="272" t="s">
        <v>14</v>
      </c>
      <c r="AV530" s="13" t="s">
        <v>14</v>
      </c>
      <c r="AW530" s="13" t="s">
        <v>36</v>
      </c>
      <c r="AX530" s="13" t="s">
        <v>82</v>
      </c>
      <c r="AY530" s="272" t="s">
        <v>253</v>
      </c>
    </row>
    <row r="531" s="14" customFormat="1">
      <c r="A531" s="14"/>
      <c r="B531" s="273"/>
      <c r="C531" s="274"/>
      <c r="D531" s="258" t="s">
        <v>266</v>
      </c>
      <c r="E531" s="275" t="s">
        <v>1</v>
      </c>
      <c r="F531" s="276" t="s">
        <v>269</v>
      </c>
      <c r="G531" s="274"/>
      <c r="H531" s="277">
        <v>26.966999999999999</v>
      </c>
      <c r="I531" s="278"/>
      <c r="J531" s="274"/>
      <c r="K531" s="274"/>
      <c r="L531" s="279"/>
      <c r="M531" s="280"/>
      <c r="N531" s="281"/>
      <c r="O531" s="281"/>
      <c r="P531" s="281"/>
      <c r="Q531" s="281"/>
      <c r="R531" s="281"/>
      <c r="S531" s="281"/>
      <c r="T531" s="282"/>
      <c r="U531" s="14"/>
      <c r="V531" s="14"/>
      <c r="W531" s="14"/>
      <c r="X531" s="14"/>
      <c r="Y531" s="14"/>
      <c r="Z531" s="14"/>
      <c r="AA531" s="14"/>
      <c r="AB531" s="14"/>
      <c r="AC531" s="14"/>
      <c r="AD531" s="14"/>
      <c r="AE531" s="14"/>
      <c r="AT531" s="283" t="s">
        <v>266</v>
      </c>
      <c r="AU531" s="283" t="s">
        <v>14</v>
      </c>
      <c r="AV531" s="14" t="s">
        <v>259</v>
      </c>
      <c r="AW531" s="14" t="s">
        <v>36</v>
      </c>
      <c r="AX531" s="14" t="s">
        <v>90</v>
      </c>
      <c r="AY531" s="283" t="s">
        <v>253</v>
      </c>
    </row>
    <row r="532" s="2" customFormat="1" ht="48" customHeight="1">
      <c r="A532" s="39"/>
      <c r="B532" s="40"/>
      <c r="C532" s="245" t="s">
        <v>827</v>
      </c>
      <c r="D532" s="245" t="s">
        <v>255</v>
      </c>
      <c r="E532" s="246" t="s">
        <v>828</v>
      </c>
      <c r="F532" s="247" t="s">
        <v>829</v>
      </c>
      <c r="G532" s="248" t="s">
        <v>144</v>
      </c>
      <c r="H532" s="249">
        <v>2377.0999999999999</v>
      </c>
      <c r="I532" s="250"/>
      <c r="J532" s="251">
        <f>ROUND(I532*H532,2)</f>
        <v>0</v>
      </c>
      <c r="K532" s="247" t="s">
        <v>258</v>
      </c>
      <c r="L532" s="45"/>
      <c r="M532" s="252" t="s">
        <v>1</v>
      </c>
      <c r="N532" s="253" t="s">
        <v>47</v>
      </c>
      <c r="O532" s="92"/>
      <c r="P532" s="254">
        <f>O532*H532</f>
        <v>0</v>
      </c>
      <c r="Q532" s="254">
        <v>0.16849059999999999</v>
      </c>
      <c r="R532" s="254">
        <f>Q532*H532</f>
        <v>400.51900525999997</v>
      </c>
      <c r="S532" s="254">
        <v>0</v>
      </c>
      <c r="T532" s="255">
        <f>S532*H532</f>
        <v>0</v>
      </c>
      <c r="U532" s="39"/>
      <c r="V532" s="39"/>
      <c r="W532" s="39"/>
      <c r="X532" s="39"/>
      <c r="Y532" s="39"/>
      <c r="Z532" s="39"/>
      <c r="AA532" s="39"/>
      <c r="AB532" s="39"/>
      <c r="AC532" s="39"/>
      <c r="AD532" s="39"/>
      <c r="AE532" s="39"/>
      <c r="AR532" s="256" t="s">
        <v>259</v>
      </c>
      <c r="AT532" s="256" t="s">
        <v>255</v>
      </c>
      <c r="AU532" s="256" t="s">
        <v>14</v>
      </c>
      <c r="AY532" s="18" t="s">
        <v>253</v>
      </c>
      <c r="BE532" s="257">
        <f>IF(N532="základní",J532,0)</f>
        <v>0</v>
      </c>
      <c r="BF532" s="257">
        <f>IF(N532="snížená",J532,0)</f>
        <v>0</v>
      </c>
      <c r="BG532" s="257">
        <f>IF(N532="zákl. přenesená",J532,0)</f>
        <v>0</v>
      </c>
      <c r="BH532" s="257">
        <f>IF(N532="sníž. přenesená",J532,0)</f>
        <v>0</v>
      </c>
      <c r="BI532" s="257">
        <f>IF(N532="nulová",J532,0)</f>
        <v>0</v>
      </c>
      <c r="BJ532" s="18" t="s">
        <v>90</v>
      </c>
      <c r="BK532" s="257">
        <f>ROUND(I532*H532,2)</f>
        <v>0</v>
      </c>
      <c r="BL532" s="18" t="s">
        <v>259</v>
      </c>
      <c r="BM532" s="256" t="s">
        <v>830</v>
      </c>
    </row>
    <row r="533" s="2" customFormat="1">
      <c r="A533" s="39"/>
      <c r="B533" s="40"/>
      <c r="C533" s="41"/>
      <c r="D533" s="258" t="s">
        <v>261</v>
      </c>
      <c r="E533" s="41"/>
      <c r="F533" s="259" t="s">
        <v>831</v>
      </c>
      <c r="G533" s="41"/>
      <c r="H533" s="41"/>
      <c r="I533" s="156"/>
      <c r="J533" s="41"/>
      <c r="K533" s="41"/>
      <c r="L533" s="45"/>
      <c r="M533" s="260"/>
      <c r="N533" s="261"/>
      <c r="O533" s="92"/>
      <c r="P533" s="92"/>
      <c r="Q533" s="92"/>
      <c r="R533" s="92"/>
      <c r="S533" s="92"/>
      <c r="T533" s="93"/>
      <c r="U533" s="39"/>
      <c r="V533" s="39"/>
      <c r="W533" s="39"/>
      <c r="X533" s="39"/>
      <c r="Y533" s="39"/>
      <c r="Z533" s="39"/>
      <c r="AA533" s="39"/>
      <c r="AB533" s="39"/>
      <c r="AC533" s="39"/>
      <c r="AD533" s="39"/>
      <c r="AE533" s="39"/>
      <c r="AT533" s="18" t="s">
        <v>261</v>
      </c>
      <c r="AU533" s="18" t="s">
        <v>14</v>
      </c>
    </row>
    <row r="534" s="15" customFormat="1">
      <c r="A534" s="15"/>
      <c r="B534" s="294"/>
      <c r="C534" s="295"/>
      <c r="D534" s="258" t="s">
        <v>266</v>
      </c>
      <c r="E534" s="296" t="s">
        <v>1</v>
      </c>
      <c r="F534" s="297" t="s">
        <v>832</v>
      </c>
      <c r="G534" s="295"/>
      <c r="H534" s="296" t="s">
        <v>1</v>
      </c>
      <c r="I534" s="298"/>
      <c r="J534" s="295"/>
      <c r="K534" s="295"/>
      <c r="L534" s="299"/>
      <c r="M534" s="300"/>
      <c r="N534" s="301"/>
      <c r="O534" s="301"/>
      <c r="P534" s="301"/>
      <c r="Q534" s="301"/>
      <c r="R534" s="301"/>
      <c r="S534" s="301"/>
      <c r="T534" s="302"/>
      <c r="U534" s="15"/>
      <c r="V534" s="15"/>
      <c r="W534" s="15"/>
      <c r="X534" s="15"/>
      <c r="Y534" s="15"/>
      <c r="Z534" s="15"/>
      <c r="AA534" s="15"/>
      <c r="AB534" s="15"/>
      <c r="AC534" s="15"/>
      <c r="AD534" s="15"/>
      <c r="AE534" s="15"/>
      <c r="AT534" s="303" t="s">
        <v>266</v>
      </c>
      <c r="AU534" s="303" t="s">
        <v>14</v>
      </c>
      <c r="AV534" s="15" t="s">
        <v>90</v>
      </c>
      <c r="AW534" s="15" t="s">
        <v>36</v>
      </c>
      <c r="AX534" s="15" t="s">
        <v>82</v>
      </c>
      <c r="AY534" s="303" t="s">
        <v>253</v>
      </c>
    </row>
    <row r="535" s="13" customFormat="1">
      <c r="A535" s="13"/>
      <c r="B535" s="262"/>
      <c r="C535" s="263"/>
      <c r="D535" s="258" t="s">
        <v>266</v>
      </c>
      <c r="E535" s="264" t="s">
        <v>1</v>
      </c>
      <c r="F535" s="265" t="s">
        <v>833</v>
      </c>
      <c r="G535" s="263"/>
      <c r="H535" s="266">
        <v>22.5</v>
      </c>
      <c r="I535" s="267"/>
      <c r="J535" s="263"/>
      <c r="K535" s="263"/>
      <c r="L535" s="268"/>
      <c r="M535" s="269"/>
      <c r="N535" s="270"/>
      <c r="O535" s="270"/>
      <c r="P535" s="270"/>
      <c r="Q535" s="270"/>
      <c r="R535" s="270"/>
      <c r="S535" s="270"/>
      <c r="T535" s="271"/>
      <c r="U535" s="13"/>
      <c r="V535" s="13"/>
      <c r="W535" s="13"/>
      <c r="X535" s="13"/>
      <c r="Y535" s="13"/>
      <c r="Z535" s="13"/>
      <c r="AA535" s="13"/>
      <c r="AB535" s="13"/>
      <c r="AC535" s="13"/>
      <c r="AD535" s="13"/>
      <c r="AE535" s="13"/>
      <c r="AT535" s="272" t="s">
        <v>266</v>
      </c>
      <c r="AU535" s="272" t="s">
        <v>14</v>
      </c>
      <c r="AV535" s="13" t="s">
        <v>14</v>
      </c>
      <c r="AW535" s="13" t="s">
        <v>36</v>
      </c>
      <c r="AX535" s="13" t="s">
        <v>82</v>
      </c>
      <c r="AY535" s="272" t="s">
        <v>253</v>
      </c>
    </row>
    <row r="536" s="13" customFormat="1">
      <c r="A536" s="13"/>
      <c r="B536" s="262"/>
      <c r="C536" s="263"/>
      <c r="D536" s="258" t="s">
        <v>266</v>
      </c>
      <c r="E536" s="264" t="s">
        <v>1</v>
      </c>
      <c r="F536" s="265" t="s">
        <v>834</v>
      </c>
      <c r="G536" s="263"/>
      <c r="H536" s="266">
        <v>32.5</v>
      </c>
      <c r="I536" s="267"/>
      <c r="J536" s="263"/>
      <c r="K536" s="263"/>
      <c r="L536" s="268"/>
      <c r="M536" s="269"/>
      <c r="N536" s="270"/>
      <c r="O536" s="270"/>
      <c r="P536" s="270"/>
      <c r="Q536" s="270"/>
      <c r="R536" s="270"/>
      <c r="S536" s="270"/>
      <c r="T536" s="271"/>
      <c r="U536" s="13"/>
      <c r="V536" s="13"/>
      <c r="W536" s="13"/>
      <c r="X536" s="13"/>
      <c r="Y536" s="13"/>
      <c r="Z536" s="13"/>
      <c r="AA536" s="13"/>
      <c r="AB536" s="13"/>
      <c r="AC536" s="13"/>
      <c r="AD536" s="13"/>
      <c r="AE536" s="13"/>
      <c r="AT536" s="272" t="s">
        <v>266</v>
      </c>
      <c r="AU536" s="272" t="s">
        <v>14</v>
      </c>
      <c r="AV536" s="13" t="s">
        <v>14</v>
      </c>
      <c r="AW536" s="13" t="s">
        <v>36</v>
      </c>
      <c r="AX536" s="13" t="s">
        <v>82</v>
      </c>
      <c r="AY536" s="272" t="s">
        <v>253</v>
      </c>
    </row>
    <row r="537" s="13" customFormat="1">
      <c r="A537" s="13"/>
      <c r="B537" s="262"/>
      <c r="C537" s="263"/>
      <c r="D537" s="258" t="s">
        <v>266</v>
      </c>
      <c r="E537" s="264" t="s">
        <v>1</v>
      </c>
      <c r="F537" s="265" t="s">
        <v>835</v>
      </c>
      <c r="G537" s="263"/>
      <c r="H537" s="266">
        <v>67.099999999999994</v>
      </c>
      <c r="I537" s="267"/>
      <c r="J537" s="263"/>
      <c r="K537" s="263"/>
      <c r="L537" s="268"/>
      <c r="M537" s="269"/>
      <c r="N537" s="270"/>
      <c r="O537" s="270"/>
      <c r="P537" s="270"/>
      <c r="Q537" s="270"/>
      <c r="R537" s="270"/>
      <c r="S537" s="270"/>
      <c r="T537" s="271"/>
      <c r="U537" s="13"/>
      <c r="V537" s="13"/>
      <c r="W537" s="13"/>
      <c r="X537" s="13"/>
      <c r="Y537" s="13"/>
      <c r="Z537" s="13"/>
      <c r="AA537" s="13"/>
      <c r="AB537" s="13"/>
      <c r="AC537" s="13"/>
      <c r="AD537" s="13"/>
      <c r="AE537" s="13"/>
      <c r="AT537" s="272" t="s">
        <v>266</v>
      </c>
      <c r="AU537" s="272" t="s">
        <v>14</v>
      </c>
      <c r="AV537" s="13" t="s">
        <v>14</v>
      </c>
      <c r="AW537" s="13" t="s">
        <v>36</v>
      </c>
      <c r="AX537" s="13" t="s">
        <v>82</v>
      </c>
      <c r="AY537" s="272" t="s">
        <v>253</v>
      </c>
    </row>
    <row r="538" s="13" customFormat="1">
      <c r="A538" s="13"/>
      <c r="B538" s="262"/>
      <c r="C538" s="263"/>
      <c r="D538" s="258" t="s">
        <v>266</v>
      </c>
      <c r="E538" s="264" t="s">
        <v>1</v>
      </c>
      <c r="F538" s="265" t="s">
        <v>836</v>
      </c>
      <c r="G538" s="263"/>
      <c r="H538" s="266">
        <v>53</v>
      </c>
      <c r="I538" s="267"/>
      <c r="J538" s="263"/>
      <c r="K538" s="263"/>
      <c r="L538" s="268"/>
      <c r="M538" s="269"/>
      <c r="N538" s="270"/>
      <c r="O538" s="270"/>
      <c r="P538" s="270"/>
      <c r="Q538" s="270"/>
      <c r="R538" s="270"/>
      <c r="S538" s="270"/>
      <c r="T538" s="271"/>
      <c r="U538" s="13"/>
      <c r="V538" s="13"/>
      <c r="W538" s="13"/>
      <c r="X538" s="13"/>
      <c r="Y538" s="13"/>
      <c r="Z538" s="13"/>
      <c r="AA538" s="13"/>
      <c r="AB538" s="13"/>
      <c r="AC538" s="13"/>
      <c r="AD538" s="13"/>
      <c r="AE538" s="13"/>
      <c r="AT538" s="272" t="s">
        <v>266</v>
      </c>
      <c r="AU538" s="272" t="s">
        <v>14</v>
      </c>
      <c r="AV538" s="13" t="s">
        <v>14</v>
      </c>
      <c r="AW538" s="13" t="s">
        <v>36</v>
      </c>
      <c r="AX538" s="13" t="s">
        <v>82</v>
      </c>
      <c r="AY538" s="272" t="s">
        <v>253</v>
      </c>
    </row>
    <row r="539" s="13" customFormat="1">
      <c r="A539" s="13"/>
      <c r="B539" s="262"/>
      <c r="C539" s="263"/>
      <c r="D539" s="258" t="s">
        <v>266</v>
      </c>
      <c r="E539" s="264" t="s">
        <v>1</v>
      </c>
      <c r="F539" s="265" t="s">
        <v>837</v>
      </c>
      <c r="G539" s="263"/>
      <c r="H539" s="266">
        <v>16</v>
      </c>
      <c r="I539" s="267"/>
      <c r="J539" s="263"/>
      <c r="K539" s="263"/>
      <c r="L539" s="268"/>
      <c r="M539" s="269"/>
      <c r="N539" s="270"/>
      <c r="O539" s="270"/>
      <c r="P539" s="270"/>
      <c r="Q539" s="270"/>
      <c r="R539" s="270"/>
      <c r="S539" s="270"/>
      <c r="T539" s="271"/>
      <c r="U539" s="13"/>
      <c r="V539" s="13"/>
      <c r="W539" s="13"/>
      <c r="X539" s="13"/>
      <c r="Y539" s="13"/>
      <c r="Z539" s="13"/>
      <c r="AA539" s="13"/>
      <c r="AB539" s="13"/>
      <c r="AC539" s="13"/>
      <c r="AD539" s="13"/>
      <c r="AE539" s="13"/>
      <c r="AT539" s="272" t="s">
        <v>266</v>
      </c>
      <c r="AU539" s="272" t="s">
        <v>14</v>
      </c>
      <c r="AV539" s="13" t="s">
        <v>14</v>
      </c>
      <c r="AW539" s="13" t="s">
        <v>36</v>
      </c>
      <c r="AX539" s="13" t="s">
        <v>82</v>
      </c>
      <c r="AY539" s="272" t="s">
        <v>253</v>
      </c>
    </row>
    <row r="540" s="13" customFormat="1">
      <c r="A540" s="13"/>
      <c r="B540" s="262"/>
      <c r="C540" s="263"/>
      <c r="D540" s="258" t="s">
        <v>266</v>
      </c>
      <c r="E540" s="264" t="s">
        <v>1</v>
      </c>
      <c r="F540" s="265" t="s">
        <v>838</v>
      </c>
      <c r="G540" s="263"/>
      <c r="H540" s="266">
        <v>974</v>
      </c>
      <c r="I540" s="267"/>
      <c r="J540" s="263"/>
      <c r="K540" s="263"/>
      <c r="L540" s="268"/>
      <c r="M540" s="269"/>
      <c r="N540" s="270"/>
      <c r="O540" s="270"/>
      <c r="P540" s="270"/>
      <c r="Q540" s="270"/>
      <c r="R540" s="270"/>
      <c r="S540" s="270"/>
      <c r="T540" s="271"/>
      <c r="U540" s="13"/>
      <c r="V540" s="13"/>
      <c r="W540" s="13"/>
      <c r="X540" s="13"/>
      <c r="Y540" s="13"/>
      <c r="Z540" s="13"/>
      <c r="AA540" s="13"/>
      <c r="AB540" s="13"/>
      <c r="AC540" s="13"/>
      <c r="AD540" s="13"/>
      <c r="AE540" s="13"/>
      <c r="AT540" s="272" t="s">
        <v>266</v>
      </c>
      <c r="AU540" s="272" t="s">
        <v>14</v>
      </c>
      <c r="AV540" s="13" t="s">
        <v>14</v>
      </c>
      <c r="AW540" s="13" t="s">
        <v>36</v>
      </c>
      <c r="AX540" s="13" t="s">
        <v>82</v>
      </c>
      <c r="AY540" s="272" t="s">
        <v>253</v>
      </c>
    </row>
    <row r="541" s="13" customFormat="1">
      <c r="A541" s="13"/>
      <c r="B541" s="262"/>
      <c r="C541" s="263"/>
      <c r="D541" s="258" t="s">
        <v>266</v>
      </c>
      <c r="E541" s="264" t="s">
        <v>1</v>
      </c>
      <c r="F541" s="265" t="s">
        <v>839</v>
      </c>
      <c r="G541" s="263"/>
      <c r="H541" s="266">
        <v>40</v>
      </c>
      <c r="I541" s="267"/>
      <c r="J541" s="263"/>
      <c r="K541" s="263"/>
      <c r="L541" s="268"/>
      <c r="M541" s="269"/>
      <c r="N541" s="270"/>
      <c r="O541" s="270"/>
      <c r="P541" s="270"/>
      <c r="Q541" s="270"/>
      <c r="R541" s="270"/>
      <c r="S541" s="270"/>
      <c r="T541" s="271"/>
      <c r="U541" s="13"/>
      <c r="V541" s="13"/>
      <c r="W541" s="13"/>
      <c r="X541" s="13"/>
      <c r="Y541" s="13"/>
      <c r="Z541" s="13"/>
      <c r="AA541" s="13"/>
      <c r="AB541" s="13"/>
      <c r="AC541" s="13"/>
      <c r="AD541" s="13"/>
      <c r="AE541" s="13"/>
      <c r="AT541" s="272" t="s">
        <v>266</v>
      </c>
      <c r="AU541" s="272" t="s">
        <v>14</v>
      </c>
      <c r="AV541" s="13" t="s">
        <v>14</v>
      </c>
      <c r="AW541" s="13" t="s">
        <v>36</v>
      </c>
      <c r="AX541" s="13" t="s">
        <v>82</v>
      </c>
      <c r="AY541" s="272" t="s">
        <v>253</v>
      </c>
    </row>
    <row r="542" s="13" customFormat="1">
      <c r="A542" s="13"/>
      <c r="B542" s="262"/>
      <c r="C542" s="263"/>
      <c r="D542" s="258" t="s">
        <v>266</v>
      </c>
      <c r="E542" s="264" t="s">
        <v>1</v>
      </c>
      <c r="F542" s="265" t="s">
        <v>840</v>
      </c>
      <c r="G542" s="263"/>
      <c r="H542" s="266">
        <v>27</v>
      </c>
      <c r="I542" s="267"/>
      <c r="J542" s="263"/>
      <c r="K542" s="263"/>
      <c r="L542" s="268"/>
      <c r="M542" s="269"/>
      <c r="N542" s="270"/>
      <c r="O542" s="270"/>
      <c r="P542" s="270"/>
      <c r="Q542" s="270"/>
      <c r="R542" s="270"/>
      <c r="S542" s="270"/>
      <c r="T542" s="271"/>
      <c r="U542" s="13"/>
      <c r="V542" s="13"/>
      <c r="W542" s="13"/>
      <c r="X542" s="13"/>
      <c r="Y542" s="13"/>
      <c r="Z542" s="13"/>
      <c r="AA542" s="13"/>
      <c r="AB542" s="13"/>
      <c r="AC542" s="13"/>
      <c r="AD542" s="13"/>
      <c r="AE542" s="13"/>
      <c r="AT542" s="272" t="s">
        <v>266</v>
      </c>
      <c r="AU542" s="272" t="s">
        <v>14</v>
      </c>
      <c r="AV542" s="13" t="s">
        <v>14</v>
      </c>
      <c r="AW542" s="13" t="s">
        <v>36</v>
      </c>
      <c r="AX542" s="13" t="s">
        <v>82</v>
      </c>
      <c r="AY542" s="272" t="s">
        <v>253</v>
      </c>
    </row>
    <row r="543" s="15" customFormat="1">
      <c r="A543" s="15"/>
      <c r="B543" s="294"/>
      <c r="C543" s="295"/>
      <c r="D543" s="258" t="s">
        <v>266</v>
      </c>
      <c r="E543" s="296" t="s">
        <v>1</v>
      </c>
      <c r="F543" s="297" t="s">
        <v>841</v>
      </c>
      <c r="G543" s="295"/>
      <c r="H543" s="296" t="s">
        <v>1</v>
      </c>
      <c r="I543" s="298"/>
      <c r="J543" s="295"/>
      <c r="K543" s="295"/>
      <c r="L543" s="299"/>
      <c r="M543" s="300"/>
      <c r="N543" s="301"/>
      <c r="O543" s="301"/>
      <c r="P543" s="301"/>
      <c r="Q543" s="301"/>
      <c r="R543" s="301"/>
      <c r="S543" s="301"/>
      <c r="T543" s="302"/>
      <c r="U543" s="15"/>
      <c r="V543" s="15"/>
      <c r="W543" s="15"/>
      <c r="X543" s="15"/>
      <c r="Y543" s="15"/>
      <c r="Z543" s="15"/>
      <c r="AA543" s="15"/>
      <c r="AB543" s="15"/>
      <c r="AC543" s="15"/>
      <c r="AD543" s="15"/>
      <c r="AE543" s="15"/>
      <c r="AT543" s="303" t="s">
        <v>266</v>
      </c>
      <c r="AU543" s="303" t="s">
        <v>14</v>
      </c>
      <c r="AV543" s="15" t="s">
        <v>90</v>
      </c>
      <c r="AW543" s="15" t="s">
        <v>36</v>
      </c>
      <c r="AX543" s="15" t="s">
        <v>82</v>
      </c>
      <c r="AY543" s="303" t="s">
        <v>253</v>
      </c>
    </row>
    <row r="544" s="13" customFormat="1">
      <c r="A544" s="13"/>
      <c r="B544" s="262"/>
      <c r="C544" s="263"/>
      <c r="D544" s="258" t="s">
        <v>266</v>
      </c>
      <c r="E544" s="264" t="s">
        <v>1</v>
      </c>
      <c r="F544" s="265" t="s">
        <v>842</v>
      </c>
      <c r="G544" s="263"/>
      <c r="H544" s="266">
        <v>125.5</v>
      </c>
      <c r="I544" s="267"/>
      <c r="J544" s="263"/>
      <c r="K544" s="263"/>
      <c r="L544" s="268"/>
      <c r="M544" s="269"/>
      <c r="N544" s="270"/>
      <c r="O544" s="270"/>
      <c r="P544" s="270"/>
      <c r="Q544" s="270"/>
      <c r="R544" s="270"/>
      <c r="S544" s="270"/>
      <c r="T544" s="271"/>
      <c r="U544" s="13"/>
      <c r="V544" s="13"/>
      <c r="W544" s="13"/>
      <c r="X544" s="13"/>
      <c r="Y544" s="13"/>
      <c r="Z544" s="13"/>
      <c r="AA544" s="13"/>
      <c r="AB544" s="13"/>
      <c r="AC544" s="13"/>
      <c r="AD544" s="13"/>
      <c r="AE544" s="13"/>
      <c r="AT544" s="272" t="s">
        <v>266</v>
      </c>
      <c r="AU544" s="272" t="s">
        <v>14</v>
      </c>
      <c r="AV544" s="13" t="s">
        <v>14</v>
      </c>
      <c r="AW544" s="13" t="s">
        <v>36</v>
      </c>
      <c r="AX544" s="13" t="s">
        <v>82</v>
      </c>
      <c r="AY544" s="272" t="s">
        <v>253</v>
      </c>
    </row>
    <row r="545" s="13" customFormat="1">
      <c r="A545" s="13"/>
      <c r="B545" s="262"/>
      <c r="C545" s="263"/>
      <c r="D545" s="258" t="s">
        <v>266</v>
      </c>
      <c r="E545" s="264" t="s">
        <v>1</v>
      </c>
      <c r="F545" s="265" t="s">
        <v>843</v>
      </c>
      <c r="G545" s="263"/>
      <c r="H545" s="266">
        <v>36.5</v>
      </c>
      <c r="I545" s="267"/>
      <c r="J545" s="263"/>
      <c r="K545" s="263"/>
      <c r="L545" s="268"/>
      <c r="M545" s="269"/>
      <c r="N545" s="270"/>
      <c r="O545" s="270"/>
      <c r="P545" s="270"/>
      <c r="Q545" s="270"/>
      <c r="R545" s="270"/>
      <c r="S545" s="270"/>
      <c r="T545" s="271"/>
      <c r="U545" s="13"/>
      <c r="V545" s="13"/>
      <c r="W545" s="13"/>
      <c r="X545" s="13"/>
      <c r="Y545" s="13"/>
      <c r="Z545" s="13"/>
      <c r="AA545" s="13"/>
      <c r="AB545" s="13"/>
      <c r="AC545" s="13"/>
      <c r="AD545" s="13"/>
      <c r="AE545" s="13"/>
      <c r="AT545" s="272" t="s">
        <v>266</v>
      </c>
      <c r="AU545" s="272" t="s">
        <v>14</v>
      </c>
      <c r="AV545" s="13" t="s">
        <v>14</v>
      </c>
      <c r="AW545" s="13" t="s">
        <v>36</v>
      </c>
      <c r="AX545" s="13" t="s">
        <v>82</v>
      </c>
      <c r="AY545" s="272" t="s">
        <v>253</v>
      </c>
    </row>
    <row r="546" s="15" customFormat="1">
      <c r="A546" s="15"/>
      <c r="B546" s="294"/>
      <c r="C546" s="295"/>
      <c r="D546" s="258" t="s">
        <v>266</v>
      </c>
      <c r="E546" s="296" t="s">
        <v>1</v>
      </c>
      <c r="F546" s="297" t="s">
        <v>844</v>
      </c>
      <c r="G546" s="295"/>
      <c r="H546" s="296" t="s">
        <v>1</v>
      </c>
      <c r="I546" s="298"/>
      <c r="J546" s="295"/>
      <c r="K546" s="295"/>
      <c r="L546" s="299"/>
      <c r="M546" s="300"/>
      <c r="N546" s="301"/>
      <c r="O546" s="301"/>
      <c r="P546" s="301"/>
      <c r="Q546" s="301"/>
      <c r="R546" s="301"/>
      <c r="S546" s="301"/>
      <c r="T546" s="302"/>
      <c r="U546" s="15"/>
      <c r="V546" s="15"/>
      <c r="W546" s="15"/>
      <c r="X546" s="15"/>
      <c r="Y546" s="15"/>
      <c r="Z546" s="15"/>
      <c r="AA546" s="15"/>
      <c r="AB546" s="15"/>
      <c r="AC546" s="15"/>
      <c r="AD546" s="15"/>
      <c r="AE546" s="15"/>
      <c r="AT546" s="303" t="s">
        <v>266</v>
      </c>
      <c r="AU546" s="303" t="s">
        <v>14</v>
      </c>
      <c r="AV546" s="15" t="s">
        <v>90</v>
      </c>
      <c r="AW546" s="15" t="s">
        <v>36</v>
      </c>
      <c r="AX546" s="15" t="s">
        <v>82</v>
      </c>
      <c r="AY546" s="303" t="s">
        <v>253</v>
      </c>
    </row>
    <row r="547" s="13" customFormat="1">
      <c r="A547" s="13"/>
      <c r="B547" s="262"/>
      <c r="C547" s="263"/>
      <c r="D547" s="258" t="s">
        <v>266</v>
      </c>
      <c r="E547" s="264" t="s">
        <v>1</v>
      </c>
      <c r="F547" s="265" t="s">
        <v>845</v>
      </c>
      <c r="G547" s="263"/>
      <c r="H547" s="266">
        <v>53</v>
      </c>
      <c r="I547" s="267"/>
      <c r="J547" s="263"/>
      <c r="K547" s="263"/>
      <c r="L547" s="268"/>
      <c r="M547" s="269"/>
      <c r="N547" s="270"/>
      <c r="O547" s="270"/>
      <c r="P547" s="270"/>
      <c r="Q547" s="270"/>
      <c r="R547" s="270"/>
      <c r="S547" s="270"/>
      <c r="T547" s="271"/>
      <c r="U547" s="13"/>
      <c r="V547" s="13"/>
      <c r="W547" s="13"/>
      <c r="X547" s="13"/>
      <c r="Y547" s="13"/>
      <c r="Z547" s="13"/>
      <c r="AA547" s="13"/>
      <c r="AB547" s="13"/>
      <c r="AC547" s="13"/>
      <c r="AD547" s="13"/>
      <c r="AE547" s="13"/>
      <c r="AT547" s="272" t="s">
        <v>266</v>
      </c>
      <c r="AU547" s="272" t="s">
        <v>14</v>
      </c>
      <c r="AV547" s="13" t="s">
        <v>14</v>
      </c>
      <c r="AW547" s="13" t="s">
        <v>36</v>
      </c>
      <c r="AX547" s="13" t="s">
        <v>82</v>
      </c>
      <c r="AY547" s="272" t="s">
        <v>253</v>
      </c>
    </row>
    <row r="548" s="13" customFormat="1">
      <c r="A548" s="13"/>
      <c r="B548" s="262"/>
      <c r="C548" s="263"/>
      <c r="D548" s="258" t="s">
        <v>266</v>
      </c>
      <c r="E548" s="264" t="s">
        <v>1</v>
      </c>
      <c r="F548" s="265" t="s">
        <v>846</v>
      </c>
      <c r="G548" s="263"/>
      <c r="H548" s="266">
        <v>17</v>
      </c>
      <c r="I548" s="267"/>
      <c r="J548" s="263"/>
      <c r="K548" s="263"/>
      <c r="L548" s="268"/>
      <c r="M548" s="269"/>
      <c r="N548" s="270"/>
      <c r="O548" s="270"/>
      <c r="P548" s="270"/>
      <c r="Q548" s="270"/>
      <c r="R548" s="270"/>
      <c r="S548" s="270"/>
      <c r="T548" s="271"/>
      <c r="U548" s="13"/>
      <c r="V548" s="13"/>
      <c r="W548" s="13"/>
      <c r="X548" s="13"/>
      <c r="Y548" s="13"/>
      <c r="Z548" s="13"/>
      <c r="AA548" s="13"/>
      <c r="AB548" s="13"/>
      <c r="AC548" s="13"/>
      <c r="AD548" s="13"/>
      <c r="AE548" s="13"/>
      <c r="AT548" s="272" t="s">
        <v>266</v>
      </c>
      <c r="AU548" s="272" t="s">
        <v>14</v>
      </c>
      <c r="AV548" s="13" t="s">
        <v>14</v>
      </c>
      <c r="AW548" s="13" t="s">
        <v>36</v>
      </c>
      <c r="AX548" s="13" t="s">
        <v>82</v>
      </c>
      <c r="AY548" s="272" t="s">
        <v>253</v>
      </c>
    </row>
    <row r="549" s="15" customFormat="1">
      <c r="A549" s="15"/>
      <c r="B549" s="294"/>
      <c r="C549" s="295"/>
      <c r="D549" s="258" t="s">
        <v>266</v>
      </c>
      <c r="E549" s="296" t="s">
        <v>1</v>
      </c>
      <c r="F549" s="297" t="s">
        <v>847</v>
      </c>
      <c r="G549" s="295"/>
      <c r="H549" s="296" t="s">
        <v>1</v>
      </c>
      <c r="I549" s="298"/>
      <c r="J549" s="295"/>
      <c r="K549" s="295"/>
      <c r="L549" s="299"/>
      <c r="M549" s="300"/>
      <c r="N549" s="301"/>
      <c r="O549" s="301"/>
      <c r="P549" s="301"/>
      <c r="Q549" s="301"/>
      <c r="R549" s="301"/>
      <c r="S549" s="301"/>
      <c r="T549" s="302"/>
      <c r="U549" s="15"/>
      <c r="V549" s="15"/>
      <c r="W549" s="15"/>
      <c r="X549" s="15"/>
      <c r="Y549" s="15"/>
      <c r="Z549" s="15"/>
      <c r="AA549" s="15"/>
      <c r="AB549" s="15"/>
      <c r="AC549" s="15"/>
      <c r="AD549" s="15"/>
      <c r="AE549" s="15"/>
      <c r="AT549" s="303" t="s">
        <v>266</v>
      </c>
      <c r="AU549" s="303" t="s">
        <v>14</v>
      </c>
      <c r="AV549" s="15" t="s">
        <v>90</v>
      </c>
      <c r="AW549" s="15" t="s">
        <v>36</v>
      </c>
      <c r="AX549" s="15" t="s">
        <v>82</v>
      </c>
      <c r="AY549" s="303" t="s">
        <v>253</v>
      </c>
    </row>
    <row r="550" s="13" customFormat="1">
      <c r="A550" s="13"/>
      <c r="B550" s="262"/>
      <c r="C550" s="263"/>
      <c r="D550" s="258" t="s">
        <v>266</v>
      </c>
      <c r="E550" s="264" t="s">
        <v>1</v>
      </c>
      <c r="F550" s="265" t="s">
        <v>848</v>
      </c>
      <c r="G550" s="263"/>
      <c r="H550" s="266">
        <v>61.5</v>
      </c>
      <c r="I550" s="267"/>
      <c r="J550" s="263"/>
      <c r="K550" s="263"/>
      <c r="L550" s="268"/>
      <c r="M550" s="269"/>
      <c r="N550" s="270"/>
      <c r="O550" s="270"/>
      <c r="P550" s="270"/>
      <c r="Q550" s="270"/>
      <c r="R550" s="270"/>
      <c r="S550" s="270"/>
      <c r="T550" s="271"/>
      <c r="U550" s="13"/>
      <c r="V550" s="13"/>
      <c r="W550" s="13"/>
      <c r="X550" s="13"/>
      <c r="Y550" s="13"/>
      <c r="Z550" s="13"/>
      <c r="AA550" s="13"/>
      <c r="AB550" s="13"/>
      <c r="AC550" s="13"/>
      <c r="AD550" s="13"/>
      <c r="AE550" s="13"/>
      <c r="AT550" s="272" t="s">
        <v>266</v>
      </c>
      <c r="AU550" s="272" t="s">
        <v>14</v>
      </c>
      <c r="AV550" s="13" t="s">
        <v>14</v>
      </c>
      <c r="AW550" s="13" t="s">
        <v>36</v>
      </c>
      <c r="AX550" s="13" t="s">
        <v>82</v>
      </c>
      <c r="AY550" s="272" t="s">
        <v>253</v>
      </c>
    </row>
    <row r="551" s="15" customFormat="1">
      <c r="A551" s="15"/>
      <c r="B551" s="294"/>
      <c r="C551" s="295"/>
      <c r="D551" s="258" t="s">
        <v>266</v>
      </c>
      <c r="E551" s="296" t="s">
        <v>1</v>
      </c>
      <c r="F551" s="297" t="s">
        <v>849</v>
      </c>
      <c r="G551" s="295"/>
      <c r="H551" s="296" t="s">
        <v>1</v>
      </c>
      <c r="I551" s="298"/>
      <c r="J551" s="295"/>
      <c r="K551" s="295"/>
      <c r="L551" s="299"/>
      <c r="M551" s="300"/>
      <c r="N551" s="301"/>
      <c r="O551" s="301"/>
      <c r="P551" s="301"/>
      <c r="Q551" s="301"/>
      <c r="R551" s="301"/>
      <c r="S551" s="301"/>
      <c r="T551" s="302"/>
      <c r="U551" s="15"/>
      <c r="V551" s="15"/>
      <c r="W551" s="15"/>
      <c r="X551" s="15"/>
      <c r="Y551" s="15"/>
      <c r="Z551" s="15"/>
      <c r="AA551" s="15"/>
      <c r="AB551" s="15"/>
      <c r="AC551" s="15"/>
      <c r="AD551" s="15"/>
      <c r="AE551" s="15"/>
      <c r="AT551" s="303" t="s">
        <v>266</v>
      </c>
      <c r="AU551" s="303" t="s">
        <v>14</v>
      </c>
      <c r="AV551" s="15" t="s">
        <v>90</v>
      </c>
      <c r="AW551" s="15" t="s">
        <v>36</v>
      </c>
      <c r="AX551" s="15" t="s">
        <v>82</v>
      </c>
      <c r="AY551" s="303" t="s">
        <v>253</v>
      </c>
    </row>
    <row r="552" s="13" customFormat="1">
      <c r="A552" s="13"/>
      <c r="B552" s="262"/>
      <c r="C552" s="263"/>
      <c r="D552" s="258" t="s">
        <v>266</v>
      </c>
      <c r="E552" s="264" t="s">
        <v>1</v>
      </c>
      <c r="F552" s="265" t="s">
        <v>850</v>
      </c>
      <c r="G552" s="263"/>
      <c r="H552" s="266">
        <v>713.5</v>
      </c>
      <c r="I552" s="267"/>
      <c r="J552" s="263"/>
      <c r="K552" s="263"/>
      <c r="L552" s="268"/>
      <c r="M552" s="269"/>
      <c r="N552" s="270"/>
      <c r="O552" s="270"/>
      <c r="P552" s="270"/>
      <c r="Q552" s="270"/>
      <c r="R552" s="270"/>
      <c r="S552" s="270"/>
      <c r="T552" s="271"/>
      <c r="U552" s="13"/>
      <c r="V552" s="13"/>
      <c r="W552" s="13"/>
      <c r="X552" s="13"/>
      <c r="Y552" s="13"/>
      <c r="Z552" s="13"/>
      <c r="AA552" s="13"/>
      <c r="AB552" s="13"/>
      <c r="AC552" s="13"/>
      <c r="AD552" s="13"/>
      <c r="AE552" s="13"/>
      <c r="AT552" s="272" t="s">
        <v>266</v>
      </c>
      <c r="AU552" s="272" t="s">
        <v>14</v>
      </c>
      <c r="AV552" s="13" t="s">
        <v>14</v>
      </c>
      <c r="AW552" s="13" t="s">
        <v>36</v>
      </c>
      <c r="AX552" s="13" t="s">
        <v>82</v>
      </c>
      <c r="AY552" s="272" t="s">
        <v>253</v>
      </c>
    </row>
    <row r="553" s="15" customFormat="1">
      <c r="A553" s="15"/>
      <c r="B553" s="294"/>
      <c r="C553" s="295"/>
      <c r="D553" s="258" t="s">
        <v>266</v>
      </c>
      <c r="E553" s="296" t="s">
        <v>1</v>
      </c>
      <c r="F553" s="297" t="s">
        <v>851</v>
      </c>
      <c r="G553" s="295"/>
      <c r="H553" s="296" t="s">
        <v>1</v>
      </c>
      <c r="I553" s="298"/>
      <c r="J553" s="295"/>
      <c r="K553" s="295"/>
      <c r="L553" s="299"/>
      <c r="M553" s="300"/>
      <c r="N553" s="301"/>
      <c r="O553" s="301"/>
      <c r="P553" s="301"/>
      <c r="Q553" s="301"/>
      <c r="R553" s="301"/>
      <c r="S553" s="301"/>
      <c r="T553" s="302"/>
      <c r="U553" s="15"/>
      <c r="V553" s="15"/>
      <c r="W553" s="15"/>
      <c r="X553" s="15"/>
      <c r="Y553" s="15"/>
      <c r="Z553" s="15"/>
      <c r="AA553" s="15"/>
      <c r="AB553" s="15"/>
      <c r="AC553" s="15"/>
      <c r="AD553" s="15"/>
      <c r="AE553" s="15"/>
      <c r="AT553" s="303" t="s">
        <v>266</v>
      </c>
      <c r="AU553" s="303" t="s">
        <v>14</v>
      </c>
      <c r="AV553" s="15" t="s">
        <v>90</v>
      </c>
      <c r="AW553" s="15" t="s">
        <v>36</v>
      </c>
      <c r="AX553" s="15" t="s">
        <v>82</v>
      </c>
      <c r="AY553" s="303" t="s">
        <v>253</v>
      </c>
    </row>
    <row r="554" s="13" customFormat="1">
      <c r="A554" s="13"/>
      <c r="B554" s="262"/>
      <c r="C554" s="263"/>
      <c r="D554" s="258" t="s">
        <v>266</v>
      </c>
      <c r="E554" s="264" t="s">
        <v>1</v>
      </c>
      <c r="F554" s="265" t="s">
        <v>852</v>
      </c>
      <c r="G554" s="263"/>
      <c r="H554" s="266">
        <v>138</v>
      </c>
      <c r="I554" s="267"/>
      <c r="J554" s="263"/>
      <c r="K554" s="263"/>
      <c r="L554" s="268"/>
      <c r="M554" s="269"/>
      <c r="N554" s="270"/>
      <c r="O554" s="270"/>
      <c r="P554" s="270"/>
      <c r="Q554" s="270"/>
      <c r="R554" s="270"/>
      <c r="S554" s="270"/>
      <c r="T554" s="271"/>
      <c r="U554" s="13"/>
      <c r="V554" s="13"/>
      <c r="W554" s="13"/>
      <c r="X554" s="13"/>
      <c r="Y554" s="13"/>
      <c r="Z554" s="13"/>
      <c r="AA554" s="13"/>
      <c r="AB554" s="13"/>
      <c r="AC554" s="13"/>
      <c r="AD554" s="13"/>
      <c r="AE554" s="13"/>
      <c r="AT554" s="272" t="s">
        <v>266</v>
      </c>
      <c r="AU554" s="272" t="s">
        <v>14</v>
      </c>
      <c r="AV554" s="13" t="s">
        <v>14</v>
      </c>
      <c r="AW554" s="13" t="s">
        <v>36</v>
      </c>
      <c r="AX554" s="13" t="s">
        <v>82</v>
      </c>
      <c r="AY554" s="272" t="s">
        <v>253</v>
      </c>
    </row>
    <row r="555" s="14" customFormat="1">
      <c r="A555" s="14"/>
      <c r="B555" s="273"/>
      <c r="C555" s="274"/>
      <c r="D555" s="258" t="s">
        <v>266</v>
      </c>
      <c r="E555" s="275" t="s">
        <v>168</v>
      </c>
      <c r="F555" s="276" t="s">
        <v>269</v>
      </c>
      <c r="G555" s="274"/>
      <c r="H555" s="277">
        <v>2377.0999999999999</v>
      </c>
      <c r="I555" s="278"/>
      <c r="J555" s="274"/>
      <c r="K555" s="274"/>
      <c r="L555" s="279"/>
      <c r="M555" s="280"/>
      <c r="N555" s="281"/>
      <c r="O555" s="281"/>
      <c r="P555" s="281"/>
      <c r="Q555" s="281"/>
      <c r="R555" s="281"/>
      <c r="S555" s="281"/>
      <c r="T555" s="282"/>
      <c r="U555" s="14"/>
      <c r="V555" s="14"/>
      <c r="W555" s="14"/>
      <c r="X555" s="14"/>
      <c r="Y555" s="14"/>
      <c r="Z555" s="14"/>
      <c r="AA555" s="14"/>
      <c r="AB555" s="14"/>
      <c r="AC555" s="14"/>
      <c r="AD555" s="14"/>
      <c r="AE555" s="14"/>
      <c r="AT555" s="283" t="s">
        <v>266</v>
      </c>
      <c r="AU555" s="283" t="s">
        <v>14</v>
      </c>
      <c r="AV555" s="14" t="s">
        <v>259</v>
      </c>
      <c r="AW555" s="14" t="s">
        <v>36</v>
      </c>
      <c r="AX555" s="14" t="s">
        <v>90</v>
      </c>
      <c r="AY555" s="283" t="s">
        <v>253</v>
      </c>
    </row>
    <row r="556" s="2" customFormat="1" ht="24" customHeight="1">
      <c r="A556" s="39"/>
      <c r="B556" s="40"/>
      <c r="C556" s="284" t="s">
        <v>853</v>
      </c>
      <c r="D556" s="284" t="s">
        <v>452</v>
      </c>
      <c r="E556" s="285" t="s">
        <v>854</v>
      </c>
      <c r="F556" s="286" t="s">
        <v>855</v>
      </c>
      <c r="G556" s="287" t="s">
        <v>144</v>
      </c>
      <c r="H556" s="288">
        <v>22.5</v>
      </c>
      <c r="I556" s="289"/>
      <c r="J556" s="290">
        <f>ROUND(I556*H556,2)</f>
        <v>0</v>
      </c>
      <c r="K556" s="286" t="s">
        <v>1</v>
      </c>
      <c r="L556" s="291"/>
      <c r="M556" s="292" t="s">
        <v>1</v>
      </c>
      <c r="N556" s="293" t="s">
        <v>47</v>
      </c>
      <c r="O556" s="92"/>
      <c r="P556" s="254">
        <f>O556*H556</f>
        <v>0</v>
      </c>
      <c r="Q556" s="254">
        <v>0.20000000000000001</v>
      </c>
      <c r="R556" s="254">
        <f>Q556*H556</f>
        <v>4.5</v>
      </c>
      <c r="S556" s="254">
        <v>0</v>
      </c>
      <c r="T556" s="255">
        <f>S556*H556</f>
        <v>0</v>
      </c>
      <c r="U556" s="39"/>
      <c r="V556" s="39"/>
      <c r="W556" s="39"/>
      <c r="X556" s="39"/>
      <c r="Y556" s="39"/>
      <c r="Z556" s="39"/>
      <c r="AA556" s="39"/>
      <c r="AB556" s="39"/>
      <c r="AC556" s="39"/>
      <c r="AD556" s="39"/>
      <c r="AE556" s="39"/>
      <c r="AR556" s="256" t="s">
        <v>293</v>
      </c>
      <c r="AT556" s="256" t="s">
        <v>452</v>
      </c>
      <c r="AU556" s="256" t="s">
        <v>14</v>
      </c>
      <c r="AY556" s="18" t="s">
        <v>253</v>
      </c>
      <c r="BE556" s="257">
        <f>IF(N556="základní",J556,0)</f>
        <v>0</v>
      </c>
      <c r="BF556" s="257">
        <f>IF(N556="snížená",J556,0)</f>
        <v>0</v>
      </c>
      <c r="BG556" s="257">
        <f>IF(N556="zákl. přenesená",J556,0)</f>
        <v>0</v>
      </c>
      <c r="BH556" s="257">
        <f>IF(N556="sníž. přenesená",J556,0)</f>
        <v>0</v>
      </c>
      <c r="BI556" s="257">
        <f>IF(N556="nulová",J556,0)</f>
        <v>0</v>
      </c>
      <c r="BJ556" s="18" t="s">
        <v>90</v>
      </c>
      <c r="BK556" s="257">
        <f>ROUND(I556*H556,2)</f>
        <v>0</v>
      </c>
      <c r="BL556" s="18" t="s">
        <v>259</v>
      </c>
      <c r="BM556" s="256" t="s">
        <v>856</v>
      </c>
    </row>
    <row r="557" s="2" customFormat="1">
      <c r="A557" s="39"/>
      <c r="B557" s="40"/>
      <c r="C557" s="41"/>
      <c r="D557" s="258" t="s">
        <v>535</v>
      </c>
      <c r="E557" s="41"/>
      <c r="F557" s="259" t="s">
        <v>857</v>
      </c>
      <c r="G557" s="41"/>
      <c r="H557" s="41"/>
      <c r="I557" s="156"/>
      <c r="J557" s="41"/>
      <c r="K557" s="41"/>
      <c r="L557" s="45"/>
      <c r="M557" s="260"/>
      <c r="N557" s="261"/>
      <c r="O557" s="92"/>
      <c r="P557" s="92"/>
      <c r="Q557" s="92"/>
      <c r="R557" s="92"/>
      <c r="S557" s="92"/>
      <c r="T557" s="93"/>
      <c r="U557" s="39"/>
      <c r="V557" s="39"/>
      <c r="W557" s="39"/>
      <c r="X557" s="39"/>
      <c r="Y557" s="39"/>
      <c r="Z557" s="39"/>
      <c r="AA557" s="39"/>
      <c r="AB557" s="39"/>
      <c r="AC557" s="39"/>
      <c r="AD557" s="39"/>
      <c r="AE557" s="39"/>
      <c r="AT557" s="18" t="s">
        <v>535</v>
      </c>
      <c r="AU557" s="18" t="s">
        <v>14</v>
      </c>
    </row>
    <row r="558" s="13" customFormat="1">
      <c r="A558" s="13"/>
      <c r="B558" s="262"/>
      <c r="C558" s="263"/>
      <c r="D558" s="258" t="s">
        <v>266</v>
      </c>
      <c r="E558" s="264" t="s">
        <v>1</v>
      </c>
      <c r="F558" s="265" t="s">
        <v>833</v>
      </c>
      <c r="G558" s="263"/>
      <c r="H558" s="266">
        <v>22.5</v>
      </c>
      <c r="I558" s="267"/>
      <c r="J558" s="263"/>
      <c r="K558" s="263"/>
      <c r="L558" s="268"/>
      <c r="M558" s="269"/>
      <c r="N558" s="270"/>
      <c r="O558" s="270"/>
      <c r="P558" s="270"/>
      <c r="Q558" s="270"/>
      <c r="R558" s="270"/>
      <c r="S558" s="270"/>
      <c r="T558" s="271"/>
      <c r="U558" s="13"/>
      <c r="V558" s="13"/>
      <c r="W558" s="13"/>
      <c r="X558" s="13"/>
      <c r="Y558" s="13"/>
      <c r="Z558" s="13"/>
      <c r="AA558" s="13"/>
      <c r="AB558" s="13"/>
      <c r="AC558" s="13"/>
      <c r="AD558" s="13"/>
      <c r="AE558" s="13"/>
      <c r="AT558" s="272" t="s">
        <v>266</v>
      </c>
      <c r="AU558" s="272" t="s">
        <v>14</v>
      </c>
      <c r="AV558" s="13" t="s">
        <v>14</v>
      </c>
      <c r="AW558" s="13" t="s">
        <v>36</v>
      </c>
      <c r="AX558" s="13" t="s">
        <v>82</v>
      </c>
      <c r="AY558" s="272" t="s">
        <v>253</v>
      </c>
    </row>
    <row r="559" s="14" customFormat="1">
      <c r="A559" s="14"/>
      <c r="B559" s="273"/>
      <c r="C559" s="274"/>
      <c r="D559" s="258" t="s">
        <v>266</v>
      </c>
      <c r="E559" s="275" t="s">
        <v>1</v>
      </c>
      <c r="F559" s="276" t="s">
        <v>269</v>
      </c>
      <c r="G559" s="274"/>
      <c r="H559" s="277">
        <v>22.5</v>
      </c>
      <c r="I559" s="278"/>
      <c r="J559" s="274"/>
      <c r="K559" s="274"/>
      <c r="L559" s="279"/>
      <c r="M559" s="280"/>
      <c r="N559" s="281"/>
      <c r="O559" s="281"/>
      <c r="P559" s="281"/>
      <c r="Q559" s="281"/>
      <c r="R559" s="281"/>
      <c r="S559" s="281"/>
      <c r="T559" s="282"/>
      <c r="U559" s="14"/>
      <c r="V559" s="14"/>
      <c r="W559" s="14"/>
      <c r="X559" s="14"/>
      <c r="Y559" s="14"/>
      <c r="Z559" s="14"/>
      <c r="AA559" s="14"/>
      <c r="AB559" s="14"/>
      <c r="AC559" s="14"/>
      <c r="AD559" s="14"/>
      <c r="AE559" s="14"/>
      <c r="AT559" s="283" t="s">
        <v>266</v>
      </c>
      <c r="AU559" s="283" t="s">
        <v>14</v>
      </c>
      <c r="AV559" s="14" t="s">
        <v>259</v>
      </c>
      <c r="AW559" s="14" t="s">
        <v>36</v>
      </c>
      <c r="AX559" s="14" t="s">
        <v>90</v>
      </c>
      <c r="AY559" s="283" t="s">
        <v>253</v>
      </c>
    </row>
    <row r="560" s="2" customFormat="1" ht="24" customHeight="1">
      <c r="A560" s="39"/>
      <c r="B560" s="40"/>
      <c r="C560" s="284" t="s">
        <v>858</v>
      </c>
      <c r="D560" s="284" t="s">
        <v>452</v>
      </c>
      <c r="E560" s="285" t="s">
        <v>859</v>
      </c>
      <c r="F560" s="286" t="s">
        <v>860</v>
      </c>
      <c r="G560" s="287" t="s">
        <v>144</v>
      </c>
      <c r="H560" s="288">
        <v>32.5</v>
      </c>
      <c r="I560" s="289"/>
      <c r="J560" s="290">
        <f>ROUND(I560*H560,2)</f>
        <v>0</v>
      </c>
      <c r="K560" s="286" t="s">
        <v>1</v>
      </c>
      <c r="L560" s="291"/>
      <c r="M560" s="292" t="s">
        <v>1</v>
      </c>
      <c r="N560" s="293" t="s">
        <v>47</v>
      </c>
      <c r="O560" s="92"/>
      <c r="P560" s="254">
        <f>O560*H560</f>
        <v>0</v>
      </c>
      <c r="Q560" s="254">
        <v>0.20000000000000001</v>
      </c>
      <c r="R560" s="254">
        <f>Q560*H560</f>
        <v>6.5</v>
      </c>
      <c r="S560" s="254">
        <v>0</v>
      </c>
      <c r="T560" s="255">
        <f>S560*H560</f>
        <v>0</v>
      </c>
      <c r="U560" s="39"/>
      <c r="V560" s="39"/>
      <c r="W560" s="39"/>
      <c r="X560" s="39"/>
      <c r="Y560" s="39"/>
      <c r="Z560" s="39"/>
      <c r="AA560" s="39"/>
      <c r="AB560" s="39"/>
      <c r="AC560" s="39"/>
      <c r="AD560" s="39"/>
      <c r="AE560" s="39"/>
      <c r="AR560" s="256" t="s">
        <v>293</v>
      </c>
      <c r="AT560" s="256" t="s">
        <v>452</v>
      </c>
      <c r="AU560" s="256" t="s">
        <v>14</v>
      </c>
      <c r="AY560" s="18" t="s">
        <v>253</v>
      </c>
      <c r="BE560" s="257">
        <f>IF(N560="základní",J560,0)</f>
        <v>0</v>
      </c>
      <c r="BF560" s="257">
        <f>IF(N560="snížená",J560,0)</f>
        <v>0</v>
      </c>
      <c r="BG560" s="257">
        <f>IF(N560="zákl. přenesená",J560,0)</f>
        <v>0</v>
      </c>
      <c r="BH560" s="257">
        <f>IF(N560="sníž. přenesená",J560,0)</f>
        <v>0</v>
      </c>
      <c r="BI560" s="257">
        <f>IF(N560="nulová",J560,0)</f>
        <v>0</v>
      </c>
      <c r="BJ560" s="18" t="s">
        <v>90</v>
      </c>
      <c r="BK560" s="257">
        <f>ROUND(I560*H560,2)</f>
        <v>0</v>
      </c>
      <c r="BL560" s="18" t="s">
        <v>259</v>
      </c>
      <c r="BM560" s="256" t="s">
        <v>861</v>
      </c>
    </row>
    <row r="561" s="2" customFormat="1">
      <c r="A561" s="39"/>
      <c r="B561" s="40"/>
      <c r="C561" s="41"/>
      <c r="D561" s="258" t="s">
        <v>535</v>
      </c>
      <c r="E561" s="41"/>
      <c r="F561" s="259" t="s">
        <v>857</v>
      </c>
      <c r="G561" s="41"/>
      <c r="H561" s="41"/>
      <c r="I561" s="156"/>
      <c r="J561" s="41"/>
      <c r="K561" s="41"/>
      <c r="L561" s="45"/>
      <c r="M561" s="260"/>
      <c r="N561" s="261"/>
      <c r="O561" s="92"/>
      <c r="P561" s="92"/>
      <c r="Q561" s="92"/>
      <c r="R561" s="92"/>
      <c r="S561" s="92"/>
      <c r="T561" s="93"/>
      <c r="U561" s="39"/>
      <c r="V561" s="39"/>
      <c r="W561" s="39"/>
      <c r="X561" s="39"/>
      <c r="Y561" s="39"/>
      <c r="Z561" s="39"/>
      <c r="AA561" s="39"/>
      <c r="AB561" s="39"/>
      <c r="AC561" s="39"/>
      <c r="AD561" s="39"/>
      <c r="AE561" s="39"/>
      <c r="AT561" s="18" t="s">
        <v>535</v>
      </c>
      <c r="AU561" s="18" t="s">
        <v>14</v>
      </c>
    </row>
    <row r="562" s="13" customFormat="1">
      <c r="A562" s="13"/>
      <c r="B562" s="262"/>
      <c r="C562" s="263"/>
      <c r="D562" s="258" t="s">
        <v>266</v>
      </c>
      <c r="E562" s="264" t="s">
        <v>1</v>
      </c>
      <c r="F562" s="265" t="s">
        <v>834</v>
      </c>
      <c r="G562" s="263"/>
      <c r="H562" s="266">
        <v>32.5</v>
      </c>
      <c r="I562" s="267"/>
      <c r="J562" s="263"/>
      <c r="K562" s="263"/>
      <c r="L562" s="268"/>
      <c r="M562" s="269"/>
      <c r="N562" s="270"/>
      <c r="O562" s="270"/>
      <c r="P562" s="270"/>
      <c r="Q562" s="270"/>
      <c r="R562" s="270"/>
      <c r="S562" s="270"/>
      <c r="T562" s="271"/>
      <c r="U562" s="13"/>
      <c r="V562" s="13"/>
      <c r="W562" s="13"/>
      <c r="X562" s="13"/>
      <c r="Y562" s="13"/>
      <c r="Z562" s="13"/>
      <c r="AA562" s="13"/>
      <c r="AB562" s="13"/>
      <c r="AC562" s="13"/>
      <c r="AD562" s="13"/>
      <c r="AE562" s="13"/>
      <c r="AT562" s="272" t="s">
        <v>266</v>
      </c>
      <c r="AU562" s="272" t="s">
        <v>14</v>
      </c>
      <c r="AV562" s="13" t="s">
        <v>14</v>
      </c>
      <c r="AW562" s="13" t="s">
        <v>36</v>
      </c>
      <c r="AX562" s="13" t="s">
        <v>82</v>
      </c>
      <c r="AY562" s="272" t="s">
        <v>253</v>
      </c>
    </row>
    <row r="563" s="14" customFormat="1">
      <c r="A563" s="14"/>
      <c r="B563" s="273"/>
      <c r="C563" s="274"/>
      <c r="D563" s="258" t="s">
        <v>266</v>
      </c>
      <c r="E563" s="275" t="s">
        <v>1</v>
      </c>
      <c r="F563" s="276" t="s">
        <v>269</v>
      </c>
      <c r="G563" s="274"/>
      <c r="H563" s="277">
        <v>32.5</v>
      </c>
      <c r="I563" s="278"/>
      <c r="J563" s="274"/>
      <c r="K563" s="274"/>
      <c r="L563" s="279"/>
      <c r="M563" s="280"/>
      <c r="N563" s="281"/>
      <c r="O563" s="281"/>
      <c r="P563" s="281"/>
      <c r="Q563" s="281"/>
      <c r="R563" s="281"/>
      <c r="S563" s="281"/>
      <c r="T563" s="282"/>
      <c r="U563" s="14"/>
      <c r="V563" s="14"/>
      <c r="W563" s="14"/>
      <c r="X563" s="14"/>
      <c r="Y563" s="14"/>
      <c r="Z563" s="14"/>
      <c r="AA563" s="14"/>
      <c r="AB563" s="14"/>
      <c r="AC563" s="14"/>
      <c r="AD563" s="14"/>
      <c r="AE563" s="14"/>
      <c r="AT563" s="283" t="s">
        <v>266</v>
      </c>
      <c r="AU563" s="283" t="s">
        <v>14</v>
      </c>
      <c r="AV563" s="14" t="s">
        <v>259</v>
      </c>
      <c r="AW563" s="14" t="s">
        <v>36</v>
      </c>
      <c r="AX563" s="14" t="s">
        <v>90</v>
      </c>
      <c r="AY563" s="283" t="s">
        <v>253</v>
      </c>
    </row>
    <row r="564" s="2" customFormat="1" ht="24" customHeight="1">
      <c r="A564" s="39"/>
      <c r="B564" s="40"/>
      <c r="C564" s="284" t="s">
        <v>862</v>
      </c>
      <c r="D564" s="284" t="s">
        <v>452</v>
      </c>
      <c r="E564" s="285" t="s">
        <v>863</v>
      </c>
      <c r="F564" s="286" t="s">
        <v>864</v>
      </c>
      <c r="G564" s="287" t="s">
        <v>144</v>
      </c>
      <c r="H564" s="288">
        <v>55.5</v>
      </c>
      <c r="I564" s="289"/>
      <c r="J564" s="290">
        <f>ROUND(I564*H564,2)</f>
        <v>0</v>
      </c>
      <c r="K564" s="286" t="s">
        <v>1</v>
      </c>
      <c r="L564" s="291"/>
      <c r="M564" s="292" t="s">
        <v>1</v>
      </c>
      <c r="N564" s="293" t="s">
        <v>47</v>
      </c>
      <c r="O564" s="92"/>
      <c r="P564" s="254">
        <f>O564*H564</f>
        <v>0</v>
      </c>
      <c r="Q564" s="254">
        <v>0.20000000000000001</v>
      </c>
      <c r="R564" s="254">
        <f>Q564*H564</f>
        <v>11.100000000000001</v>
      </c>
      <c r="S564" s="254">
        <v>0</v>
      </c>
      <c r="T564" s="255">
        <f>S564*H564</f>
        <v>0</v>
      </c>
      <c r="U564" s="39"/>
      <c r="V564" s="39"/>
      <c r="W564" s="39"/>
      <c r="X564" s="39"/>
      <c r="Y564" s="39"/>
      <c r="Z564" s="39"/>
      <c r="AA564" s="39"/>
      <c r="AB564" s="39"/>
      <c r="AC564" s="39"/>
      <c r="AD564" s="39"/>
      <c r="AE564" s="39"/>
      <c r="AR564" s="256" t="s">
        <v>293</v>
      </c>
      <c r="AT564" s="256" t="s">
        <v>452</v>
      </c>
      <c r="AU564" s="256" t="s">
        <v>14</v>
      </c>
      <c r="AY564" s="18" t="s">
        <v>253</v>
      </c>
      <c r="BE564" s="257">
        <f>IF(N564="základní",J564,0)</f>
        <v>0</v>
      </c>
      <c r="BF564" s="257">
        <f>IF(N564="snížená",J564,0)</f>
        <v>0</v>
      </c>
      <c r="BG564" s="257">
        <f>IF(N564="zákl. přenesená",J564,0)</f>
        <v>0</v>
      </c>
      <c r="BH564" s="257">
        <f>IF(N564="sníž. přenesená",J564,0)</f>
        <v>0</v>
      </c>
      <c r="BI564" s="257">
        <f>IF(N564="nulová",J564,0)</f>
        <v>0</v>
      </c>
      <c r="BJ564" s="18" t="s">
        <v>90</v>
      </c>
      <c r="BK564" s="257">
        <f>ROUND(I564*H564,2)</f>
        <v>0</v>
      </c>
      <c r="BL564" s="18" t="s">
        <v>259</v>
      </c>
      <c r="BM564" s="256" t="s">
        <v>865</v>
      </c>
    </row>
    <row r="565" s="2" customFormat="1">
      <c r="A565" s="39"/>
      <c r="B565" s="40"/>
      <c r="C565" s="41"/>
      <c r="D565" s="258" t="s">
        <v>535</v>
      </c>
      <c r="E565" s="41"/>
      <c r="F565" s="259" t="s">
        <v>857</v>
      </c>
      <c r="G565" s="41"/>
      <c r="H565" s="41"/>
      <c r="I565" s="156"/>
      <c r="J565" s="41"/>
      <c r="K565" s="41"/>
      <c r="L565" s="45"/>
      <c r="M565" s="260"/>
      <c r="N565" s="261"/>
      <c r="O565" s="92"/>
      <c r="P565" s="92"/>
      <c r="Q565" s="92"/>
      <c r="R565" s="92"/>
      <c r="S565" s="92"/>
      <c r="T565" s="93"/>
      <c r="U565" s="39"/>
      <c r="V565" s="39"/>
      <c r="W565" s="39"/>
      <c r="X565" s="39"/>
      <c r="Y565" s="39"/>
      <c r="Z565" s="39"/>
      <c r="AA565" s="39"/>
      <c r="AB565" s="39"/>
      <c r="AC565" s="39"/>
      <c r="AD565" s="39"/>
      <c r="AE565" s="39"/>
      <c r="AT565" s="18" t="s">
        <v>535</v>
      </c>
      <c r="AU565" s="18" t="s">
        <v>14</v>
      </c>
    </row>
    <row r="566" s="13" customFormat="1">
      <c r="A566" s="13"/>
      <c r="B566" s="262"/>
      <c r="C566" s="263"/>
      <c r="D566" s="258" t="s">
        <v>266</v>
      </c>
      <c r="E566" s="264" t="s">
        <v>1</v>
      </c>
      <c r="F566" s="265" t="s">
        <v>866</v>
      </c>
      <c r="G566" s="263"/>
      <c r="H566" s="266">
        <v>55.5</v>
      </c>
      <c r="I566" s="267"/>
      <c r="J566" s="263"/>
      <c r="K566" s="263"/>
      <c r="L566" s="268"/>
      <c r="M566" s="269"/>
      <c r="N566" s="270"/>
      <c r="O566" s="270"/>
      <c r="P566" s="270"/>
      <c r="Q566" s="270"/>
      <c r="R566" s="270"/>
      <c r="S566" s="270"/>
      <c r="T566" s="271"/>
      <c r="U566" s="13"/>
      <c r="V566" s="13"/>
      <c r="W566" s="13"/>
      <c r="X566" s="13"/>
      <c r="Y566" s="13"/>
      <c r="Z566" s="13"/>
      <c r="AA566" s="13"/>
      <c r="AB566" s="13"/>
      <c r="AC566" s="13"/>
      <c r="AD566" s="13"/>
      <c r="AE566" s="13"/>
      <c r="AT566" s="272" t="s">
        <v>266</v>
      </c>
      <c r="AU566" s="272" t="s">
        <v>14</v>
      </c>
      <c r="AV566" s="13" t="s">
        <v>14</v>
      </c>
      <c r="AW566" s="13" t="s">
        <v>36</v>
      </c>
      <c r="AX566" s="13" t="s">
        <v>82</v>
      </c>
      <c r="AY566" s="272" t="s">
        <v>253</v>
      </c>
    </row>
    <row r="567" s="14" customFormat="1">
      <c r="A567" s="14"/>
      <c r="B567" s="273"/>
      <c r="C567" s="274"/>
      <c r="D567" s="258" t="s">
        <v>266</v>
      </c>
      <c r="E567" s="275" t="s">
        <v>1</v>
      </c>
      <c r="F567" s="276" t="s">
        <v>269</v>
      </c>
      <c r="G567" s="274"/>
      <c r="H567" s="277">
        <v>55.5</v>
      </c>
      <c r="I567" s="278"/>
      <c r="J567" s="274"/>
      <c r="K567" s="274"/>
      <c r="L567" s="279"/>
      <c r="M567" s="280"/>
      <c r="N567" s="281"/>
      <c r="O567" s="281"/>
      <c r="P567" s="281"/>
      <c r="Q567" s="281"/>
      <c r="R567" s="281"/>
      <c r="S567" s="281"/>
      <c r="T567" s="282"/>
      <c r="U567" s="14"/>
      <c r="V567" s="14"/>
      <c r="W567" s="14"/>
      <c r="X567" s="14"/>
      <c r="Y567" s="14"/>
      <c r="Z567" s="14"/>
      <c r="AA567" s="14"/>
      <c r="AB567" s="14"/>
      <c r="AC567" s="14"/>
      <c r="AD567" s="14"/>
      <c r="AE567" s="14"/>
      <c r="AT567" s="283" t="s">
        <v>266</v>
      </c>
      <c r="AU567" s="283" t="s">
        <v>14</v>
      </c>
      <c r="AV567" s="14" t="s">
        <v>259</v>
      </c>
      <c r="AW567" s="14" t="s">
        <v>36</v>
      </c>
      <c r="AX567" s="14" t="s">
        <v>90</v>
      </c>
      <c r="AY567" s="283" t="s">
        <v>253</v>
      </c>
    </row>
    <row r="568" s="2" customFormat="1" ht="24" customHeight="1">
      <c r="A568" s="39"/>
      <c r="B568" s="40"/>
      <c r="C568" s="284" t="s">
        <v>867</v>
      </c>
      <c r="D568" s="284" t="s">
        <v>452</v>
      </c>
      <c r="E568" s="285" t="s">
        <v>868</v>
      </c>
      <c r="F568" s="286" t="s">
        <v>869</v>
      </c>
      <c r="G568" s="287" t="s">
        <v>144</v>
      </c>
      <c r="H568" s="288">
        <v>67.099999999999994</v>
      </c>
      <c r="I568" s="289"/>
      <c r="J568" s="290">
        <f>ROUND(I568*H568,2)</f>
        <v>0</v>
      </c>
      <c r="K568" s="286" t="s">
        <v>1</v>
      </c>
      <c r="L568" s="291"/>
      <c r="M568" s="292" t="s">
        <v>1</v>
      </c>
      <c r="N568" s="293" t="s">
        <v>47</v>
      </c>
      <c r="O568" s="92"/>
      <c r="P568" s="254">
        <f>O568*H568</f>
        <v>0</v>
      </c>
      <c r="Q568" s="254">
        <v>0.20000000000000001</v>
      </c>
      <c r="R568" s="254">
        <f>Q568*H568</f>
        <v>13.42</v>
      </c>
      <c r="S568" s="254">
        <v>0</v>
      </c>
      <c r="T568" s="255">
        <f>S568*H568</f>
        <v>0</v>
      </c>
      <c r="U568" s="39"/>
      <c r="V568" s="39"/>
      <c r="W568" s="39"/>
      <c r="X568" s="39"/>
      <c r="Y568" s="39"/>
      <c r="Z568" s="39"/>
      <c r="AA568" s="39"/>
      <c r="AB568" s="39"/>
      <c r="AC568" s="39"/>
      <c r="AD568" s="39"/>
      <c r="AE568" s="39"/>
      <c r="AR568" s="256" t="s">
        <v>293</v>
      </c>
      <c r="AT568" s="256" t="s">
        <v>452</v>
      </c>
      <c r="AU568" s="256" t="s">
        <v>14</v>
      </c>
      <c r="AY568" s="18" t="s">
        <v>253</v>
      </c>
      <c r="BE568" s="257">
        <f>IF(N568="základní",J568,0)</f>
        <v>0</v>
      </c>
      <c r="BF568" s="257">
        <f>IF(N568="snížená",J568,0)</f>
        <v>0</v>
      </c>
      <c r="BG568" s="257">
        <f>IF(N568="zákl. přenesená",J568,0)</f>
        <v>0</v>
      </c>
      <c r="BH568" s="257">
        <f>IF(N568="sníž. přenesená",J568,0)</f>
        <v>0</v>
      </c>
      <c r="BI568" s="257">
        <f>IF(N568="nulová",J568,0)</f>
        <v>0</v>
      </c>
      <c r="BJ568" s="18" t="s">
        <v>90</v>
      </c>
      <c r="BK568" s="257">
        <f>ROUND(I568*H568,2)</f>
        <v>0</v>
      </c>
      <c r="BL568" s="18" t="s">
        <v>259</v>
      </c>
      <c r="BM568" s="256" t="s">
        <v>870</v>
      </c>
    </row>
    <row r="569" s="2" customFormat="1">
      <c r="A569" s="39"/>
      <c r="B569" s="40"/>
      <c r="C569" s="41"/>
      <c r="D569" s="258" t="s">
        <v>535</v>
      </c>
      <c r="E569" s="41"/>
      <c r="F569" s="259" t="s">
        <v>857</v>
      </c>
      <c r="G569" s="41"/>
      <c r="H569" s="41"/>
      <c r="I569" s="156"/>
      <c r="J569" s="41"/>
      <c r="K569" s="41"/>
      <c r="L569" s="45"/>
      <c r="M569" s="260"/>
      <c r="N569" s="261"/>
      <c r="O569" s="92"/>
      <c r="P569" s="92"/>
      <c r="Q569" s="92"/>
      <c r="R569" s="92"/>
      <c r="S569" s="92"/>
      <c r="T569" s="93"/>
      <c r="U569" s="39"/>
      <c r="V569" s="39"/>
      <c r="W569" s="39"/>
      <c r="X569" s="39"/>
      <c r="Y569" s="39"/>
      <c r="Z569" s="39"/>
      <c r="AA569" s="39"/>
      <c r="AB569" s="39"/>
      <c r="AC569" s="39"/>
      <c r="AD569" s="39"/>
      <c r="AE569" s="39"/>
      <c r="AT569" s="18" t="s">
        <v>535</v>
      </c>
      <c r="AU569" s="18" t="s">
        <v>14</v>
      </c>
    </row>
    <row r="570" s="13" customFormat="1">
      <c r="A570" s="13"/>
      <c r="B570" s="262"/>
      <c r="C570" s="263"/>
      <c r="D570" s="258" t="s">
        <v>266</v>
      </c>
      <c r="E570" s="264" t="s">
        <v>1</v>
      </c>
      <c r="F570" s="265" t="s">
        <v>871</v>
      </c>
      <c r="G570" s="263"/>
      <c r="H570" s="266">
        <v>67.099999999999994</v>
      </c>
      <c r="I570" s="267"/>
      <c r="J570" s="263"/>
      <c r="K570" s="263"/>
      <c r="L570" s="268"/>
      <c r="M570" s="269"/>
      <c r="N570" s="270"/>
      <c r="O570" s="270"/>
      <c r="P570" s="270"/>
      <c r="Q570" s="270"/>
      <c r="R570" s="270"/>
      <c r="S570" s="270"/>
      <c r="T570" s="271"/>
      <c r="U570" s="13"/>
      <c r="V570" s="13"/>
      <c r="W570" s="13"/>
      <c r="X570" s="13"/>
      <c r="Y570" s="13"/>
      <c r="Z570" s="13"/>
      <c r="AA570" s="13"/>
      <c r="AB570" s="13"/>
      <c r="AC570" s="13"/>
      <c r="AD570" s="13"/>
      <c r="AE570" s="13"/>
      <c r="AT570" s="272" t="s">
        <v>266</v>
      </c>
      <c r="AU570" s="272" t="s">
        <v>14</v>
      </c>
      <c r="AV570" s="13" t="s">
        <v>14</v>
      </c>
      <c r="AW570" s="13" t="s">
        <v>36</v>
      </c>
      <c r="AX570" s="13" t="s">
        <v>82</v>
      </c>
      <c r="AY570" s="272" t="s">
        <v>253</v>
      </c>
    </row>
    <row r="571" s="14" customFormat="1">
      <c r="A571" s="14"/>
      <c r="B571" s="273"/>
      <c r="C571" s="274"/>
      <c r="D571" s="258" t="s">
        <v>266</v>
      </c>
      <c r="E571" s="275" t="s">
        <v>1</v>
      </c>
      <c r="F571" s="276" t="s">
        <v>269</v>
      </c>
      <c r="G571" s="274"/>
      <c r="H571" s="277">
        <v>67.099999999999994</v>
      </c>
      <c r="I571" s="278"/>
      <c r="J571" s="274"/>
      <c r="K571" s="274"/>
      <c r="L571" s="279"/>
      <c r="M571" s="280"/>
      <c r="N571" s="281"/>
      <c r="O571" s="281"/>
      <c r="P571" s="281"/>
      <c r="Q571" s="281"/>
      <c r="R571" s="281"/>
      <c r="S571" s="281"/>
      <c r="T571" s="282"/>
      <c r="U571" s="14"/>
      <c r="V571" s="14"/>
      <c r="W571" s="14"/>
      <c r="X571" s="14"/>
      <c r="Y571" s="14"/>
      <c r="Z571" s="14"/>
      <c r="AA571" s="14"/>
      <c r="AB571" s="14"/>
      <c r="AC571" s="14"/>
      <c r="AD571" s="14"/>
      <c r="AE571" s="14"/>
      <c r="AT571" s="283" t="s">
        <v>266</v>
      </c>
      <c r="AU571" s="283" t="s">
        <v>14</v>
      </c>
      <c r="AV571" s="14" t="s">
        <v>259</v>
      </c>
      <c r="AW571" s="14" t="s">
        <v>36</v>
      </c>
      <c r="AX571" s="14" t="s">
        <v>90</v>
      </c>
      <c r="AY571" s="283" t="s">
        <v>253</v>
      </c>
    </row>
    <row r="572" s="2" customFormat="1" ht="24" customHeight="1">
      <c r="A572" s="39"/>
      <c r="B572" s="40"/>
      <c r="C572" s="284" t="s">
        <v>872</v>
      </c>
      <c r="D572" s="284" t="s">
        <v>452</v>
      </c>
      <c r="E572" s="285" t="s">
        <v>873</v>
      </c>
      <c r="F572" s="286" t="s">
        <v>874</v>
      </c>
      <c r="G572" s="287" t="s">
        <v>144</v>
      </c>
      <c r="H572" s="288">
        <v>16</v>
      </c>
      <c r="I572" s="289"/>
      <c r="J572" s="290">
        <f>ROUND(I572*H572,2)</f>
        <v>0</v>
      </c>
      <c r="K572" s="286" t="s">
        <v>1</v>
      </c>
      <c r="L572" s="291"/>
      <c r="M572" s="292" t="s">
        <v>1</v>
      </c>
      <c r="N572" s="293" t="s">
        <v>47</v>
      </c>
      <c r="O572" s="92"/>
      <c r="P572" s="254">
        <f>O572*H572</f>
        <v>0</v>
      </c>
      <c r="Q572" s="254">
        <v>0.20000000000000001</v>
      </c>
      <c r="R572" s="254">
        <f>Q572*H572</f>
        <v>3.2000000000000002</v>
      </c>
      <c r="S572" s="254">
        <v>0</v>
      </c>
      <c r="T572" s="255">
        <f>S572*H572</f>
        <v>0</v>
      </c>
      <c r="U572" s="39"/>
      <c r="V572" s="39"/>
      <c r="W572" s="39"/>
      <c r="X572" s="39"/>
      <c r="Y572" s="39"/>
      <c r="Z572" s="39"/>
      <c r="AA572" s="39"/>
      <c r="AB572" s="39"/>
      <c r="AC572" s="39"/>
      <c r="AD572" s="39"/>
      <c r="AE572" s="39"/>
      <c r="AR572" s="256" t="s">
        <v>293</v>
      </c>
      <c r="AT572" s="256" t="s">
        <v>452</v>
      </c>
      <c r="AU572" s="256" t="s">
        <v>14</v>
      </c>
      <c r="AY572" s="18" t="s">
        <v>253</v>
      </c>
      <c r="BE572" s="257">
        <f>IF(N572="základní",J572,0)</f>
        <v>0</v>
      </c>
      <c r="BF572" s="257">
        <f>IF(N572="snížená",J572,0)</f>
        <v>0</v>
      </c>
      <c r="BG572" s="257">
        <f>IF(N572="zákl. přenesená",J572,0)</f>
        <v>0</v>
      </c>
      <c r="BH572" s="257">
        <f>IF(N572="sníž. přenesená",J572,0)</f>
        <v>0</v>
      </c>
      <c r="BI572" s="257">
        <f>IF(N572="nulová",J572,0)</f>
        <v>0</v>
      </c>
      <c r="BJ572" s="18" t="s">
        <v>90</v>
      </c>
      <c r="BK572" s="257">
        <f>ROUND(I572*H572,2)</f>
        <v>0</v>
      </c>
      <c r="BL572" s="18" t="s">
        <v>259</v>
      </c>
      <c r="BM572" s="256" t="s">
        <v>875</v>
      </c>
    </row>
    <row r="573" s="2" customFormat="1">
      <c r="A573" s="39"/>
      <c r="B573" s="40"/>
      <c r="C573" s="41"/>
      <c r="D573" s="258" t="s">
        <v>535</v>
      </c>
      <c r="E573" s="41"/>
      <c r="F573" s="259" t="s">
        <v>857</v>
      </c>
      <c r="G573" s="41"/>
      <c r="H573" s="41"/>
      <c r="I573" s="156"/>
      <c r="J573" s="41"/>
      <c r="K573" s="41"/>
      <c r="L573" s="45"/>
      <c r="M573" s="260"/>
      <c r="N573" s="261"/>
      <c r="O573" s="92"/>
      <c r="P573" s="92"/>
      <c r="Q573" s="92"/>
      <c r="R573" s="92"/>
      <c r="S573" s="92"/>
      <c r="T573" s="93"/>
      <c r="U573" s="39"/>
      <c r="V573" s="39"/>
      <c r="W573" s="39"/>
      <c r="X573" s="39"/>
      <c r="Y573" s="39"/>
      <c r="Z573" s="39"/>
      <c r="AA573" s="39"/>
      <c r="AB573" s="39"/>
      <c r="AC573" s="39"/>
      <c r="AD573" s="39"/>
      <c r="AE573" s="39"/>
      <c r="AT573" s="18" t="s">
        <v>535</v>
      </c>
      <c r="AU573" s="18" t="s">
        <v>14</v>
      </c>
    </row>
    <row r="574" s="13" customFormat="1">
      <c r="A574" s="13"/>
      <c r="B574" s="262"/>
      <c r="C574" s="263"/>
      <c r="D574" s="258" t="s">
        <v>266</v>
      </c>
      <c r="E574" s="264" t="s">
        <v>1</v>
      </c>
      <c r="F574" s="265" t="s">
        <v>837</v>
      </c>
      <c r="G574" s="263"/>
      <c r="H574" s="266">
        <v>16</v>
      </c>
      <c r="I574" s="267"/>
      <c r="J574" s="263"/>
      <c r="K574" s="263"/>
      <c r="L574" s="268"/>
      <c r="M574" s="269"/>
      <c r="N574" s="270"/>
      <c r="O574" s="270"/>
      <c r="P574" s="270"/>
      <c r="Q574" s="270"/>
      <c r="R574" s="270"/>
      <c r="S574" s="270"/>
      <c r="T574" s="271"/>
      <c r="U574" s="13"/>
      <c r="V574" s="13"/>
      <c r="W574" s="13"/>
      <c r="X574" s="13"/>
      <c r="Y574" s="13"/>
      <c r="Z574" s="13"/>
      <c r="AA574" s="13"/>
      <c r="AB574" s="13"/>
      <c r="AC574" s="13"/>
      <c r="AD574" s="13"/>
      <c r="AE574" s="13"/>
      <c r="AT574" s="272" t="s">
        <v>266</v>
      </c>
      <c r="AU574" s="272" t="s">
        <v>14</v>
      </c>
      <c r="AV574" s="13" t="s">
        <v>14</v>
      </c>
      <c r="AW574" s="13" t="s">
        <v>36</v>
      </c>
      <c r="AX574" s="13" t="s">
        <v>82</v>
      </c>
      <c r="AY574" s="272" t="s">
        <v>253</v>
      </c>
    </row>
    <row r="575" s="14" customFormat="1">
      <c r="A575" s="14"/>
      <c r="B575" s="273"/>
      <c r="C575" s="274"/>
      <c r="D575" s="258" t="s">
        <v>266</v>
      </c>
      <c r="E575" s="275" t="s">
        <v>1</v>
      </c>
      <c r="F575" s="276" t="s">
        <v>269</v>
      </c>
      <c r="G575" s="274"/>
      <c r="H575" s="277">
        <v>16</v>
      </c>
      <c r="I575" s="278"/>
      <c r="J575" s="274"/>
      <c r="K575" s="274"/>
      <c r="L575" s="279"/>
      <c r="M575" s="280"/>
      <c r="N575" s="281"/>
      <c r="O575" s="281"/>
      <c r="P575" s="281"/>
      <c r="Q575" s="281"/>
      <c r="R575" s="281"/>
      <c r="S575" s="281"/>
      <c r="T575" s="282"/>
      <c r="U575" s="14"/>
      <c r="V575" s="14"/>
      <c r="W575" s="14"/>
      <c r="X575" s="14"/>
      <c r="Y575" s="14"/>
      <c r="Z575" s="14"/>
      <c r="AA575" s="14"/>
      <c r="AB575" s="14"/>
      <c r="AC575" s="14"/>
      <c r="AD575" s="14"/>
      <c r="AE575" s="14"/>
      <c r="AT575" s="283" t="s">
        <v>266</v>
      </c>
      <c r="AU575" s="283" t="s">
        <v>14</v>
      </c>
      <c r="AV575" s="14" t="s">
        <v>259</v>
      </c>
      <c r="AW575" s="14" t="s">
        <v>36</v>
      </c>
      <c r="AX575" s="14" t="s">
        <v>90</v>
      </c>
      <c r="AY575" s="283" t="s">
        <v>253</v>
      </c>
    </row>
    <row r="576" s="2" customFormat="1" ht="16.5" customHeight="1">
      <c r="A576" s="39"/>
      <c r="B576" s="40"/>
      <c r="C576" s="284" t="s">
        <v>876</v>
      </c>
      <c r="D576" s="284" t="s">
        <v>452</v>
      </c>
      <c r="E576" s="285" t="s">
        <v>877</v>
      </c>
      <c r="F576" s="286" t="s">
        <v>878</v>
      </c>
      <c r="G576" s="287" t="s">
        <v>144</v>
      </c>
      <c r="H576" s="288">
        <v>813</v>
      </c>
      <c r="I576" s="289"/>
      <c r="J576" s="290">
        <f>ROUND(I576*H576,2)</f>
        <v>0</v>
      </c>
      <c r="K576" s="286" t="s">
        <v>1</v>
      </c>
      <c r="L576" s="291"/>
      <c r="M576" s="292" t="s">
        <v>1</v>
      </c>
      <c r="N576" s="293" t="s">
        <v>47</v>
      </c>
      <c r="O576" s="92"/>
      <c r="P576" s="254">
        <f>O576*H576</f>
        <v>0</v>
      </c>
      <c r="Q576" s="254">
        <v>0.20000000000000001</v>
      </c>
      <c r="R576" s="254">
        <f>Q576*H576</f>
        <v>162.60000000000002</v>
      </c>
      <c r="S576" s="254">
        <v>0</v>
      </c>
      <c r="T576" s="255">
        <f>S576*H576</f>
        <v>0</v>
      </c>
      <c r="U576" s="39"/>
      <c r="V576" s="39"/>
      <c r="W576" s="39"/>
      <c r="X576" s="39"/>
      <c r="Y576" s="39"/>
      <c r="Z576" s="39"/>
      <c r="AA576" s="39"/>
      <c r="AB576" s="39"/>
      <c r="AC576" s="39"/>
      <c r="AD576" s="39"/>
      <c r="AE576" s="39"/>
      <c r="AR576" s="256" t="s">
        <v>293</v>
      </c>
      <c r="AT576" s="256" t="s">
        <v>452</v>
      </c>
      <c r="AU576" s="256" t="s">
        <v>14</v>
      </c>
      <c r="AY576" s="18" t="s">
        <v>253</v>
      </c>
      <c r="BE576" s="257">
        <f>IF(N576="základní",J576,0)</f>
        <v>0</v>
      </c>
      <c r="BF576" s="257">
        <f>IF(N576="snížená",J576,0)</f>
        <v>0</v>
      </c>
      <c r="BG576" s="257">
        <f>IF(N576="zákl. přenesená",J576,0)</f>
        <v>0</v>
      </c>
      <c r="BH576" s="257">
        <f>IF(N576="sníž. přenesená",J576,0)</f>
        <v>0</v>
      </c>
      <c r="BI576" s="257">
        <f>IF(N576="nulová",J576,0)</f>
        <v>0</v>
      </c>
      <c r="BJ576" s="18" t="s">
        <v>90</v>
      </c>
      <c r="BK576" s="257">
        <f>ROUND(I576*H576,2)</f>
        <v>0</v>
      </c>
      <c r="BL576" s="18" t="s">
        <v>259</v>
      </c>
      <c r="BM576" s="256" t="s">
        <v>879</v>
      </c>
    </row>
    <row r="577" s="2" customFormat="1">
      <c r="A577" s="39"/>
      <c r="B577" s="40"/>
      <c r="C577" s="41"/>
      <c r="D577" s="258" t="s">
        <v>535</v>
      </c>
      <c r="E577" s="41"/>
      <c r="F577" s="259" t="s">
        <v>857</v>
      </c>
      <c r="G577" s="41"/>
      <c r="H577" s="41"/>
      <c r="I577" s="156"/>
      <c r="J577" s="41"/>
      <c r="K577" s="41"/>
      <c r="L577" s="45"/>
      <c r="M577" s="260"/>
      <c r="N577" s="261"/>
      <c r="O577" s="92"/>
      <c r="P577" s="92"/>
      <c r="Q577" s="92"/>
      <c r="R577" s="92"/>
      <c r="S577" s="92"/>
      <c r="T577" s="93"/>
      <c r="U577" s="39"/>
      <c r="V577" s="39"/>
      <c r="W577" s="39"/>
      <c r="X577" s="39"/>
      <c r="Y577" s="39"/>
      <c r="Z577" s="39"/>
      <c r="AA577" s="39"/>
      <c r="AB577" s="39"/>
      <c r="AC577" s="39"/>
      <c r="AD577" s="39"/>
      <c r="AE577" s="39"/>
      <c r="AT577" s="18" t="s">
        <v>535</v>
      </c>
      <c r="AU577" s="18" t="s">
        <v>14</v>
      </c>
    </row>
    <row r="578" s="13" customFormat="1">
      <c r="A578" s="13"/>
      <c r="B578" s="262"/>
      <c r="C578" s="263"/>
      <c r="D578" s="258" t="s">
        <v>266</v>
      </c>
      <c r="E578" s="264" t="s">
        <v>1</v>
      </c>
      <c r="F578" s="265" t="s">
        <v>880</v>
      </c>
      <c r="G578" s="263"/>
      <c r="H578" s="266">
        <v>813</v>
      </c>
      <c r="I578" s="267"/>
      <c r="J578" s="263"/>
      <c r="K578" s="263"/>
      <c r="L578" s="268"/>
      <c r="M578" s="269"/>
      <c r="N578" s="270"/>
      <c r="O578" s="270"/>
      <c r="P578" s="270"/>
      <c r="Q578" s="270"/>
      <c r="R578" s="270"/>
      <c r="S578" s="270"/>
      <c r="T578" s="271"/>
      <c r="U578" s="13"/>
      <c r="V578" s="13"/>
      <c r="W578" s="13"/>
      <c r="X578" s="13"/>
      <c r="Y578" s="13"/>
      <c r="Z578" s="13"/>
      <c r="AA578" s="13"/>
      <c r="AB578" s="13"/>
      <c r="AC578" s="13"/>
      <c r="AD578" s="13"/>
      <c r="AE578" s="13"/>
      <c r="AT578" s="272" t="s">
        <v>266</v>
      </c>
      <c r="AU578" s="272" t="s">
        <v>14</v>
      </c>
      <c r="AV578" s="13" t="s">
        <v>14</v>
      </c>
      <c r="AW578" s="13" t="s">
        <v>36</v>
      </c>
      <c r="AX578" s="13" t="s">
        <v>82</v>
      </c>
      <c r="AY578" s="272" t="s">
        <v>253</v>
      </c>
    </row>
    <row r="579" s="14" customFormat="1">
      <c r="A579" s="14"/>
      <c r="B579" s="273"/>
      <c r="C579" s="274"/>
      <c r="D579" s="258" t="s">
        <v>266</v>
      </c>
      <c r="E579" s="275" t="s">
        <v>1</v>
      </c>
      <c r="F579" s="276" t="s">
        <v>269</v>
      </c>
      <c r="G579" s="274"/>
      <c r="H579" s="277">
        <v>813</v>
      </c>
      <c r="I579" s="278"/>
      <c r="J579" s="274"/>
      <c r="K579" s="274"/>
      <c r="L579" s="279"/>
      <c r="M579" s="280"/>
      <c r="N579" s="281"/>
      <c r="O579" s="281"/>
      <c r="P579" s="281"/>
      <c r="Q579" s="281"/>
      <c r="R579" s="281"/>
      <c r="S579" s="281"/>
      <c r="T579" s="282"/>
      <c r="U579" s="14"/>
      <c r="V579" s="14"/>
      <c r="W579" s="14"/>
      <c r="X579" s="14"/>
      <c r="Y579" s="14"/>
      <c r="Z579" s="14"/>
      <c r="AA579" s="14"/>
      <c r="AB579" s="14"/>
      <c r="AC579" s="14"/>
      <c r="AD579" s="14"/>
      <c r="AE579" s="14"/>
      <c r="AT579" s="283" t="s">
        <v>266</v>
      </c>
      <c r="AU579" s="283" t="s">
        <v>14</v>
      </c>
      <c r="AV579" s="14" t="s">
        <v>259</v>
      </c>
      <c r="AW579" s="14" t="s">
        <v>36</v>
      </c>
      <c r="AX579" s="14" t="s">
        <v>90</v>
      </c>
      <c r="AY579" s="283" t="s">
        <v>253</v>
      </c>
    </row>
    <row r="580" s="2" customFormat="1" ht="24" customHeight="1">
      <c r="A580" s="39"/>
      <c r="B580" s="40"/>
      <c r="C580" s="284" t="s">
        <v>881</v>
      </c>
      <c r="D580" s="284" t="s">
        <v>452</v>
      </c>
      <c r="E580" s="285" t="s">
        <v>882</v>
      </c>
      <c r="F580" s="286" t="s">
        <v>883</v>
      </c>
      <c r="G580" s="287" t="s">
        <v>144</v>
      </c>
      <c r="H580" s="288">
        <v>40</v>
      </c>
      <c r="I580" s="289"/>
      <c r="J580" s="290">
        <f>ROUND(I580*H580,2)</f>
        <v>0</v>
      </c>
      <c r="K580" s="286" t="s">
        <v>1</v>
      </c>
      <c r="L580" s="291"/>
      <c r="M580" s="292" t="s">
        <v>1</v>
      </c>
      <c r="N580" s="293" t="s">
        <v>47</v>
      </c>
      <c r="O580" s="92"/>
      <c r="P580" s="254">
        <f>O580*H580</f>
        <v>0</v>
      </c>
      <c r="Q580" s="254">
        <v>0.20000000000000001</v>
      </c>
      <c r="R580" s="254">
        <f>Q580*H580</f>
        <v>8</v>
      </c>
      <c r="S580" s="254">
        <v>0</v>
      </c>
      <c r="T580" s="255">
        <f>S580*H580</f>
        <v>0</v>
      </c>
      <c r="U580" s="39"/>
      <c r="V580" s="39"/>
      <c r="W580" s="39"/>
      <c r="X580" s="39"/>
      <c r="Y580" s="39"/>
      <c r="Z580" s="39"/>
      <c r="AA580" s="39"/>
      <c r="AB580" s="39"/>
      <c r="AC580" s="39"/>
      <c r="AD580" s="39"/>
      <c r="AE580" s="39"/>
      <c r="AR580" s="256" t="s">
        <v>293</v>
      </c>
      <c r="AT580" s="256" t="s">
        <v>452</v>
      </c>
      <c r="AU580" s="256" t="s">
        <v>14</v>
      </c>
      <c r="AY580" s="18" t="s">
        <v>253</v>
      </c>
      <c r="BE580" s="257">
        <f>IF(N580="základní",J580,0)</f>
        <v>0</v>
      </c>
      <c r="BF580" s="257">
        <f>IF(N580="snížená",J580,0)</f>
        <v>0</v>
      </c>
      <c r="BG580" s="257">
        <f>IF(N580="zákl. přenesená",J580,0)</f>
        <v>0</v>
      </c>
      <c r="BH580" s="257">
        <f>IF(N580="sníž. přenesená",J580,0)</f>
        <v>0</v>
      </c>
      <c r="BI580" s="257">
        <f>IF(N580="nulová",J580,0)</f>
        <v>0</v>
      </c>
      <c r="BJ580" s="18" t="s">
        <v>90</v>
      </c>
      <c r="BK580" s="257">
        <f>ROUND(I580*H580,2)</f>
        <v>0</v>
      </c>
      <c r="BL580" s="18" t="s">
        <v>259</v>
      </c>
      <c r="BM580" s="256" t="s">
        <v>884</v>
      </c>
    </row>
    <row r="581" s="2" customFormat="1">
      <c r="A581" s="39"/>
      <c r="B581" s="40"/>
      <c r="C581" s="41"/>
      <c r="D581" s="258" t="s">
        <v>535</v>
      </c>
      <c r="E581" s="41"/>
      <c r="F581" s="259" t="s">
        <v>857</v>
      </c>
      <c r="G581" s="41"/>
      <c r="H581" s="41"/>
      <c r="I581" s="156"/>
      <c r="J581" s="41"/>
      <c r="K581" s="41"/>
      <c r="L581" s="45"/>
      <c r="M581" s="260"/>
      <c r="N581" s="261"/>
      <c r="O581" s="92"/>
      <c r="P581" s="92"/>
      <c r="Q581" s="92"/>
      <c r="R581" s="92"/>
      <c r="S581" s="92"/>
      <c r="T581" s="93"/>
      <c r="U581" s="39"/>
      <c r="V581" s="39"/>
      <c r="W581" s="39"/>
      <c r="X581" s="39"/>
      <c r="Y581" s="39"/>
      <c r="Z581" s="39"/>
      <c r="AA581" s="39"/>
      <c r="AB581" s="39"/>
      <c r="AC581" s="39"/>
      <c r="AD581" s="39"/>
      <c r="AE581" s="39"/>
      <c r="AT581" s="18" t="s">
        <v>535</v>
      </c>
      <c r="AU581" s="18" t="s">
        <v>14</v>
      </c>
    </row>
    <row r="582" s="13" customFormat="1">
      <c r="A582" s="13"/>
      <c r="B582" s="262"/>
      <c r="C582" s="263"/>
      <c r="D582" s="258" t="s">
        <v>266</v>
      </c>
      <c r="E582" s="264" t="s">
        <v>1</v>
      </c>
      <c r="F582" s="265" t="s">
        <v>885</v>
      </c>
      <c r="G582" s="263"/>
      <c r="H582" s="266">
        <v>40</v>
      </c>
      <c r="I582" s="267"/>
      <c r="J582" s="263"/>
      <c r="K582" s="263"/>
      <c r="L582" s="268"/>
      <c r="M582" s="269"/>
      <c r="N582" s="270"/>
      <c r="O582" s="270"/>
      <c r="P582" s="270"/>
      <c r="Q582" s="270"/>
      <c r="R582" s="270"/>
      <c r="S582" s="270"/>
      <c r="T582" s="271"/>
      <c r="U582" s="13"/>
      <c r="V582" s="13"/>
      <c r="W582" s="13"/>
      <c r="X582" s="13"/>
      <c r="Y582" s="13"/>
      <c r="Z582" s="13"/>
      <c r="AA582" s="13"/>
      <c r="AB582" s="13"/>
      <c r="AC582" s="13"/>
      <c r="AD582" s="13"/>
      <c r="AE582" s="13"/>
      <c r="AT582" s="272" t="s">
        <v>266</v>
      </c>
      <c r="AU582" s="272" t="s">
        <v>14</v>
      </c>
      <c r="AV582" s="13" t="s">
        <v>14</v>
      </c>
      <c r="AW582" s="13" t="s">
        <v>36</v>
      </c>
      <c r="AX582" s="13" t="s">
        <v>82</v>
      </c>
      <c r="AY582" s="272" t="s">
        <v>253</v>
      </c>
    </row>
    <row r="583" s="14" customFormat="1">
      <c r="A583" s="14"/>
      <c r="B583" s="273"/>
      <c r="C583" s="274"/>
      <c r="D583" s="258" t="s">
        <v>266</v>
      </c>
      <c r="E583" s="275" t="s">
        <v>1</v>
      </c>
      <c r="F583" s="276" t="s">
        <v>269</v>
      </c>
      <c r="G583" s="274"/>
      <c r="H583" s="277">
        <v>40</v>
      </c>
      <c r="I583" s="278"/>
      <c r="J583" s="274"/>
      <c r="K583" s="274"/>
      <c r="L583" s="279"/>
      <c r="M583" s="280"/>
      <c r="N583" s="281"/>
      <c r="O583" s="281"/>
      <c r="P583" s="281"/>
      <c r="Q583" s="281"/>
      <c r="R583" s="281"/>
      <c r="S583" s="281"/>
      <c r="T583" s="282"/>
      <c r="U583" s="14"/>
      <c r="V583" s="14"/>
      <c r="W583" s="14"/>
      <c r="X583" s="14"/>
      <c r="Y583" s="14"/>
      <c r="Z583" s="14"/>
      <c r="AA583" s="14"/>
      <c r="AB583" s="14"/>
      <c r="AC583" s="14"/>
      <c r="AD583" s="14"/>
      <c r="AE583" s="14"/>
      <c r="AT583" s="283" t="s">
        <v>266</v>
      </c>
      <c r="AU583" s="283" t="s">
        <v>14</v>
      </c>
      <c r="AV583" s="14" t="s">
        <v>259</v>
      </c>
      <c r="AW583" s="14" t="s">
        <v>36</v>
      </c>
      <c r="AX583" s="14" t="s">
        <v>90</v>
      </c>
      <c r="AY583" s="283" t="s">
        <v>253</v>
      </c>
    </row>
    <row r="584" s="2" customFormat="1" ht="16.5" customHeight="1">
      <c r="A584" s="39"/>
      <c r="B584" s="40"/>
      <c r="C584" s="284" t="s">
        <v>208</v>
      </c>
      <c r="D584" s="284" t="s">
        <v>452</v>
      </c>
      <c r="E584" s="285" t="s">
        <v>886</v>
      </c>
      <c r="F584" s="286" t="s">
        <v>887</v>
      </c>
      <c r="G584" s="287" t="s">
        <v>144</v>
      </c>
      <c r="H584" s="288">
        <v>27</v>
      </c>
      <c r="I584" s="289"/>
      <c r="J584" s="290">
        <f>ROUND(I584*H584,2)</f>
        <v>0</v>
      </c>
      <c r="K584" s="286" t="s">
        <v>1</v>
      </c>
      <c r="L584" s="291"/>
      <c r="M584" s="292" t="s">
        <v>1</v>
      </c>
      <c r="N584" s="293" t="s">
        <v>47</v>
      </c>
      <c r="O584" s="92"/>
      <c r="P584" s="254">
        <f>O584*H584</f>
        <v>0</v>
      </c>
      <c r="Q584" s="254">
        <v>0.20000000000000001</v>
      </c>
      <c r="R584" s="254">
        <f>Q584*H584</f>
        <v>5.4000000000000004</v>
      </c>
      <c r="S584" s="254">
        <v>0</v>
      </c>
      <c r="T584" s="255">
        <f>S584*H584</f>
        <v>0</v>
      </c>
      <c r="U584" s="39"/>
      <c r="V584" s="39"/>
      <c r="W584" s="39"/>
      <c r="X584" s="39"/>
      <c r="Y584" s="39"/>
      <c r="Z584" s="39"/>
      <c r="AA584" s="39"/>
      <c r="AB584" s="39"/>
      <c r="AC584" s="39"/>
      <c r="AD584" s="39"/>
      <c r="AE584" s="39"/>
      <c r="AR584" s="256" t="s">
        <v>293</v>
      </c>
      <c r="AT584" s="256" t="s">
        <v>452</v>
      </c>
      <c r="AU584" s="256" t="s">
        <v>14</v>
      </c>
      <c r="AY584" s="18" t="s">
        <v>253</v>
      </c>
      <c r="BE584" s="257">
        <f>IF(N584="základní",J584,0)</f>
        <v>0</v>
      </c>
      <c r="BF584" s="257">
        <f>IF(N584="snížená",J584,0)</f>
        <v>0</v>
      </c>
      <c r="BG584" s="257">
        <f>IF(N584="zákl. přenesená",J584,0)</f>
        <v>0</v>
      </c>
      <c r="BH584" s="257">
        <f>IF(N584="sníž. přenesená",J584,0)</f>
        <v>0</v>
      </c>
      <c r="BI584" s="257">
        <f>IF(N584="nulová",J584,0)</f>
        <v>0</v>
      </c>
      <c r="BJ584" s="18" t="s">
        <v>90</v>
      </c>
      <c r="BK584" s="257">
        <f>ROUND(I584*H584,2)</f>
        <v>0</v>
      </c>
      <c r="BL584" s="18" t="s">
        <v>259</v>
      </c>
      <c r="BM584" s="256" t="s">
        <v>888</v>
      </c>
    </row>
    <row r="585" s="2" customFormat="1">
      <c r="A585" s="39"/>
      <c r="B585" s="40"/>
      <c r="C585" s="41"/>
      <c r="D585" s="258" t="s">
        <v>535</v>
      </c>
      <c r="E585" s="41"/>
      <c r="F585" s="259" t="s">
        <v>857</v>
      </c>
      <c r="G585" s="41"/>
      <c r="H585" s="41"/>
      <c r="I585" s="156"/>
      <c r="J585" s="41"/>
      <c r="K585" s="41"/>
      <c r="L585" s="45"/>
      <c r="M585" s="260"/>
      <c r="N585" s="261"/>
      <c r="O585" s="92"/>
      <c r="P585" s="92"/>
      <c r="Q585" s="92"/>
      <c r="R585" s="92"/>
      <c r="S585" s="92"/>
      <c r="T585" s="93"/>
      <c r="U585" s="39"/>
      <c r="V585" s="39"/>
      <c r="W585" s="39"/>
      <c r="X585" s="39"/>
      <c r="Y585" s="39"/>
      <c r="Z585" s="39"/>
      <c r="AA585" s="39"/>
      <c r="AB585" s="39"/>
      <c r="AC585" s="39"/>
      <c r="AD585" s="39"/>
      <c r="AE585" s="39"/>
      <c r="AT585" s="18" t="s">
        <v>535</v>
      </c>
      <c r="AU585" s="18" t="s">
        <v>14</v>
      </c>
    </row>
    <row r="586" s="13" customFormat="1">
      <c r="A586" s="13"/>
      <c r="B586" s="262"/>
      <c r="C586" s="263"/>
      <c r="D586" s="258" t="s">
        <v>266</v>
      </c>
      <c r="E586" s="264" t="s">
        <v>1</v>
      </c>
      <c r="F586" s="265" t="s">
        <v>889</v>
      </c>
      <c r="G586" s="263"/>
      <c r="H586" s="266">
        <v>27</v>
      </c>
      <c r="I586" s="267"/>
      <c r="J586" s="263"/>
      <c r="K586" s="263"/>
      <c r="L586" s="268"/>
      <c r="M586" s="269"/>
      <c r="N586" s="270"/>
      <c r="O586" s="270"/>
      <c r="P586" s="270"/>
      <c r="Q586" s="270"/>
      <c r="R586" s="270"/>
      <c r="S586" s="270"/>
      <c r="T586" s="271"/>
      <c r="U586" s="13"/>
      <c r="V586" s="13"/>
      <c r="W586" s="13"/>
      <c r="X586" s="13"/>
      <c r="Y586" s="13"/>
      <c r="Z586" s="13"/>
      <c r="AA586" s="13"/>
      <c r="AB586" s="13"/>
      <c r="AC586" s="13"/>
      <c r="AD586" s="13"/>
      <c r="AE586" s="13"/>
      <c r="AT586" s="272" t="s">
        <v>266</v>
      </c>
      <c r="AU586" s="272" t="s">
        <v>14</v>
      </c>
      <c r="AV586" s="13" t="s">
        <v>14</v>
      </c>
      <c r="AW586" s="13" t="s">
        <v>36</v>
      </c>
      <c r="AX586" s="13" t="s">
        <v>82</v>
      </c>
      <c r="AY586" s="272" t="s">
        <v>253</v>
      </c>
    </row>
    <row r="587" s="14" customFormat="1">
      <c r="A587" s="14"/>
      <c r="B587" s="273"/>
      <c r="C587" s="274"/>
      <c r="D587" s="258" t="s">
        <v>266</v>
      </c>
      <c r="E587" s="275" t="s">
        <v>1</v>
      </c>
      <c r="F587" s="276" t="s">
        <v>269</v>
      </c>
      <c r="G587" s="274"/>
      <c r="H587" s="277">
        <v>27</v>
      </c>
      <c r="I587" s="278"/>
      <c r="J587" s="274"/>
      <c r="K587" s="274"/>
      <c r="L587" s="279"/>
      <c r="M587" s="280"/>
      <c r="N587" s="281"/>
      <c r="O587" s="281"/>
      <c r="P587" s="281"/>
      <c r="Q587" s="281"/>
      <c r="R587" s="281"/>
      <c r="S587" s="281"/>
      <c r="T587" s="282"/>
      <c r="U587" s="14"/>
      <c r="V587" s="14"/>
      <c r="W587" s="14"/>
      <c r="X587" s="14"/>
      <c r="Y587" s="14"/>
      <c r="Z587" s="14"/>
      <c r="AA587" s="14"/>
      <c r="AB587" s="14"/>
      <c r="AC587" s="14"/>
      <c r="AD587" s="14"/>
      <c r="AE587" s="14"/>
      <c r="AT587" s="283" t="s">
        <v>266</v>
      </c>
      <c r="AU587" s="283" t="s">
        <v>14</v>
      </c>
      <c r="AV587" s="14" t="s">
        <v>259</v>
      </c>
      <c r="AW587" s="14" t="s">
        <v>36</v>
      </c>
      <c r="AX587" s="14" t="s">
        <v>90</v>
      </c>
      <c r="AY587" s="283" t="s">
        <v>253</v>
      </c>
    </row>
    <row r="588" s="2" customFormat="1" ht="16.5" customHeight="1">
      <c r="A588" s="39"/>
      <c r="B588" s="40"/>
      <c r="C588" s="284" t="s">
        <v>890</v>
      </c>
      <c r="D588" s="284" t="s">
        <v>452</v>
      </c>
      <c r="E588" s="285" t="s">
        <v>891</v>
      </c>
      <c r="F588" s="286" t="s">
        <v>892</v>
      </c>
      <c r="G588" s="287" t="s">
        <v>144</v>
      </c>
      <c r="H588" s="288">
        <v>125.5</v>
      </c>
      <c r="I588" s="289"/>
      <c r="J588" s="290">
        <f>ROUND(I588*H588,2)</f>
        <v>0</v>
      </c>
      <c r="K588" s="286" t="s">
        <v>1</v>
      </c>
      <c r="L588" s="291"/>
      <c r="M588" s="292" t="s">
        <v>1</v>
      </c>
      <c r="N588" s="293" t="s">
        <v>47</v>
      </c>
      <c r="O588" s="92"/>
      <c r="P588" s="254">
        <f>O588*H588</f>
        <v>0</v>
      </c>
      <c r="Q588" s="254">
        <v>0.125</v>
      </c>
      <c r="R588" s="254">
        <f>Q588*H588</f>
        <v>15.6875</v>
      </c>
      <c r="S588" s="254">
        <v>0</v>
      </c>
      <c r="T588" s="255">
        <f>S588*H588</f>
        <v>0</v>
      </c>
      <c r="U588" s="39"/>
      <c r="V588" s="39"/>
      <c r="W588" s="39"/>
      <c r="X588" s="39"/>
      <c r="Y588" s="39"/>
      <c r="Z588" s="39"/>
      <c r="AA588" s="39"/>
      <c r="AB588" s="39"/>
      <c r="AC588" s="39"/>
      <c r="AD588" s="39"/>
      <c r="AE588" s="39"/>
      <c r="AR588" s="256" t="s">
        <v>293</v>
      </c>
      <c r="AT588" s="256" t="s">
        <v>452</v>
      </c>
      <c r="AU588" s="256" t="s">
        <v>14</v>
      </c>
      <c r="AY588" s="18" t="s">
        <v>253</v>
      </c>
      <c r="BE588" s="257">
        <f>IF(N588="základní",J588,0)</f>
        <v>0</v>
      </c>
      <c r="BF588" s="257">
        <f>IF(N588="snížená",J588,0)</f>
        <v>0</v>
      </c>
      <c r="BG588" s="257">
        <f>IF(N588="zákl. přenesená",J588,0)</f>
        <v>0</v>
      </c>
      <c r="BH588" s="257">
        <f>IF(N588="sníž. přenesená",J588,0)</f>
        <v>0</v>
      </c>
      <c r="BI588" s="257">
        <f>IF(N588="nulová",J588,0)</f>
        <v>0</v>
      </c>
      <c r="BJ588" s="18" t="s">
        <v>90</v>
      </c>
      <c r="BK588" s="257">
        <f>ROUND(I588*H588,2)</f>
        <v>0</v>
      </c>
      <c r="BL588" s="18" t="s">
        <v>259</v>
      </c>
      <c r="BM588" s="256" t="s">
        <v>893</v>
      </c>
    </row>
    <row r="589" s="2" customFormat="1">
      <c r="A589" s="39"/>
      <c r="B589" s="40"/>
      <c r="C589" s="41"/>
      <c r="D589" s="258" t="s">
        <v>535</v>
      </c>
      <c r="E589" s="41"/>
      <c r="F589" s="259" t="s">
        <v>894</v>
      </c>
      <c r="G589" s="41"/>
      <c r="H589" s="41"/>
      <c r="I589" s="156"/>
      <c r="J589" s="41"/>
      <c r="K589" s="41"/>
      <c r="L589" s="45"/>
      <c r="M589" s="260"/>
      <c r="N589" s="261"/>
      <c r="O589" s="92"/>
      <c r="P589" s="92"/>
      <c r="Q589" s="92"/>
      <c r="R589" s="92"/>
      <c r="S589" s="92"/>
      <c r="T589" s="93"/>
      <c r="U589" s="39"/>
      <c r="V589" s="39"/>
      <c r="W589" s="39"/>
      <c r="X589" s="39"/>
      <c r="Y589" s="39"/>
      <c r="Z589" s="39"/>
      <c r="AA589" s="39"/>
      <c r="AB589" s="39"/>
      <c r="AC589" s="39"/>
      <c r="AD589" s="39"/>
      <c r="AE589" s="39"/>
      <c r="AT589" s="18" t="s">
        <v>535</v>
      </c>
      <c r="AU589" s="18" t="s">
        <v>14</v>
      </c>
    </row>
    <row r="590" s="13" customFormat="1">
      <c r="A590" s="13"/>
      <c r="B590" s="262"/>
      <c r="C590" s="263"/>
      <c r="D590" s="258" t="s">
        <v>266</v>
      </c>
      <c r="E590" s="264" t="s">
        <v>1</v>
      </c>
      <c r="F590" s="265" t="s">
        <v>842</v>
      </c>
      <c r="G590" s="263"/>
      <c r="H590" s="266">
        <v>125.5</v>
      </c>
      <c r="I590" s="267"/>
      <c r="J590" s="263"/>
      <c r="K590" s="263"/>
      <c r="L590" s="268"/>
      <c r="M590" s="269"/>
      <c r="N590" s="270"/>
      <c r="O590" s="270"/>
      <c r="P590" s="270"/>
      <c r="Q590" s="270"/>
      <c r="R590" s="270"/>
      <c r="S590" s="270"/>
      <c r="T590" s="271"/>
      <c r="U590" s="13"/>
      <c r="V590" s="13"/>
      <c r="W590" s="13"/>
      <c r="X590" s="13"/>
      <c r="Y590" s="13"/>
      <c r="Z590" s="13"/>
      <c r="AA590" s="13"/>
      <c r="AB590" s="13"/>
      <c r="AC590" s="13"/>
      <c r="AD590" s="13"/>
      <c r="AE590" s="13"/>
      <c r="AT590" s="272" t="s">
        <v>266</v>
      </c>
      <c r="AU590" s="272" t="s">
        <v>14</v>
      </c>
      <c r="AV590" s="13" t="s">
        <v>14</v>
      </c>
      <c r="AW590" s="13" t="s">
        <v>36</v>
      </c>
      <c r="AX590" s="13" t="s">
        <v>82</v>
      </c>
      <c r="AY590" s="272" t="s">
        <v>253</v>
      </c>
    </row>
    <row r="591" s="14" customFormat="1">
      <c r="A591" s="14"/>
      <c r="B591" s="273"/>
      <c r="C591" s="274"/>
      <c r="D591" s="258" t="s">
        <v>266</v>
      </c>
      <c r="E591" s="275" t="s">
        <v>1</v>
      </c>
      <c r="F591" s="276" t="s">
        <v>269</v>
      </c>
      <c r="G591" s="274"/>
      <c r="H591" s="277">
        <v>125.5</v>
      </c>
      <c r="I591" s="278"/>
      <c r="J591" s="274"/>
      <c r="K591" s="274"/>
      <c r="L591" s="279"/>
      <c r="M591" s="280"/>
      <c r="N591" s="281"/>
      <c r="O591" s="281"/>
      <c r="P591" s="281"/>
      <c r="Q591" s="281"/>
      <c r="R591" s="281"/>
      <c r="S591" s="281"/>
      <c r="T591" s="282"/>
      <c r="U591" s="14"/>
      <c r="V591" s="14"/>
      <c r="W591" s="14"/>
      <c r="X591" s="14"/>
      <c r="Y591" s="14"/>
      <c r="Z591" s="14"/>
      <c r="AA591" s="14"/>
      <c r="AB591" s="14"/>
      <c r="AC591" s="14"/>
      <c r="AD591" s="14"/>
      <c r="AE591" s="14"/>
      <c r="AT591" s="283" t="s">
        <v>266</v>
      </c>
      <c r="AU591" s="283" t="s">
        <v>14</v>
      </c>
      <c r="AV591" s="14" t="s">
        <v>259</v>
      </c>
      <c r="AW591" s="14" t="s">
        <v>36</v>
      </c>
      <c r="AX591" s="14" t="s">
        <v>90</v>
      </c>
      <c r="AY591" s="283" t="s">
        <v>253</v>
      </c>
    </row>
    <row r="592" s="2" customFormat="1" ht="24" customHeight="1">
      <c r="A592" s="39"/>
      <c r="B592" s="40"/>
      <c r="C592" s="284" t="s">
        <v>895</v>
      </c>
      <c r="D592" s="284" t="s">
        <v>452</v>
      </c>
      <c r="E592" s="285" t="s">
        <v>896</v>
      </c>
      <c r="F592" s="286" t="s">
        <v>897</v>
      </c>
      <c r="G592" s="287" t="s">
        <v>144</v>
      </c>
      <c r="H592" s="288">
        <v>36.5</v>
      </c>
      <c r="I592" s="289"/>
      <c r="J592" s="290">
        <f>ROUND(I592*H592,2)</f>
        <v>0</v>
      </c>
      <c r="K592" s="286" t="s">
        <v>1</v>
      </c>
      <c r="L592" s="291"/>
      <c r="M592" s="292" t="s">
        <v>1</v>
      </c>
      <c r="N592" s="293" t="s">
        <v>47</v>
      </c>
      <c r="O592" s="92"/>
      <c r="P592" s="254">
        <f>O592*H592</f>
        <v>0</v>
      </c>
      <c r="Q592" s="254">
        <v>0.125</v>
      </c>
      <c r="R592" s="254">
        <f>Q592*H592</f>
        <v>4.5625</v>
      </c>
      <c r="S592" s="254">
        <v>0</v>
      </c>
      <c r="T592" s="255">
        <f>S592*H592</f>
        <v>0</v>
      </c>
      <c r="U592" s="39"/>
      <c r="V592" s="39"/>
      <c r="W592" s="39"/>
      <c r="X592" s="39"/>
      <c r="Y592" s="39"/>
      <c r="Z592" s="39"/>
      <c r="AA592" s="39"/>
      <c r="AB592" s="39"/>
      <c r="AC592" s="39"/>
      <c r="AD592" s="39"/>
      <c r="AE592" s="39"/>
      <c r="AR592" s="256" t="s">
        <v>293</v>
      </c>
      <c r="AT592" s="256" t="s">
        <v>452</v>
      </c>
      <c r="AU592" s="256" t="s">
        <v>14</v>
      </c>
      <c r="AY592" s="18" t="s">
        <v>253</v>
      </c>
      <c r="BE592" s="257">
        <f>IF(N592="základní",J592,0)</f>
        <v>0</v>
      </c>
      <c r="BF592" s="257">
        <f>IF(N592="snížená",J592,0)</f>
        <v>0</v>
      </c>
      <c r="BG592" s="257">
        <f>IF(N592="zákl. přenesená",J592,0)</f>
        <v>0</v>
      </c>
      <c r="BH592" s="257">
        <f>IF(N592="sníž. přenesená",J592,0)</f>
        <v>0</v>
      </c>
      <c r="BI592" s="257">
        <f>IF(N592="nulová",J592,0)</f>
        <v>0</v>
      </c>
      <c r="BJ592" s="18" t="s">
        <v>90</v>
      </c>
      <c r="BK592" s="257">
        <f>ROUND(I592*H592,2)</f>
        <v>0</v>
      </c>
      <c r="BL592" s="18" t="s">
        <v>259</v>
      </c>
      <c r="BM592" s="256" t="s">
        <v>898</v>
      </c>
    </row>
    <row r="593" s="2" customFormat="1">
      <c r="A593" s="39"/>
      <c r="B593" s="40"/>
      <c r="C593" s="41"/>
      <c r="D593" s="258" t="s">
        <v>535</v>
      </c>
      <c r="E593" s="41"/>
      <c r="F593" s="259" t="s">
        <v>894</v>
      </c>
      <c r="G593" s="41"/>
      <c r="H593" s="41"/>
      <c r="I593" s="156"/>
      <c r="J593" s="41"/>
      <c r="K593" s="41"/>
      <c r="L593" s="45"/>
      <c r="M593" s="260"/>
      <c r="N593" s="261"/>
      <c r="O593" s="92"/>
      <c r="P593" s="92"/>
      <c r="Q593" s="92"/>
      <c r="R593" s="92"/>
      <c r="S593" s="92"/>
      <c r="T593" s="93"/>
      <c r="U593" s="39"/>
      <c r="V593" s="39"/>
      <c r="W593" s="39"/>
      <c r="X593" s="39"/>
      <c r="Y593" s="39"/>
      <c r="Z593" s="39"/>
      <c r="AA593" s="39"/>
      <c r="AB593" s="39"/>
      <c r="AC593" s="39"/>
      <c r="AD593" s="39"/>
      <c r="AE593" s="39"/>
      <c r="AT593" s="18" t="s">
        <v>535</v>
      </c>
      <c r="AU593" s="18" t="s">
        <v>14</v>
      </c>
    </row>
    <row r="594" s="13" customFormat="1">
      <c r="A594" s="13"/>
      <c r="B594" s="262"/>
      <c r="C594" s="263"/>
      <c r="D594" s="258" t="s">
        <v>266</v>
      </c>
      <c r="E594" s="264" t="s">
        <v>1</v>
      </c>
      <c r="F594" s="265" t="s">
        <v>843</v>
      </c>
      <c r="G594" s="263"/>
      <c r="H594" s="266">
        <v>36.5</v>
      </c>
      <c r="I594" s="267"/>
      <c r="J594" s="263"/>
      <c r="K594" s="263"/>
      <c r="L594" s="268"/>
      <c r="M594" s="269"/>
      <c r="N594" s="270"/>
      <c r="O594" s="270"/>
      <c r="P594" s="270"/>
      <c r="Q594" s="270"/>
      <c r="R594" s="270"/>
      <c r="S594" s="270"/>
      <c r="T594" s="271"/>
      <c r="U594" s="13"/>
      <c r="V594" s="13"/>
      <c r="W594" s="13"/>
      <c r="X594" s="13"/>
      <c r="Y594" s="13"/>
      <c r="Z594" s="13"/>
      <c r="AA594" s="13"/>
      <c r="AB594" s="13"/>
      <c r="AC594" s="13"/>
      <c r="AD594" s="13"/>
      <c r="AE594" s="13"/>
      <c r="AT594" s="272" t="s">
        <v>266</v>
      </c>
      <c r="AU594" s="272" t="s">
        <v>14</v>
      </c>
      <c r="AV594" s="13" t="s">
        <v>14</v>
      </c>
      <c r="AW594" s="13" t="s">
        <v>36</v>
      </c>
      <c r="AX594" s="13" t="s">
        <v>82</v>
      </c>
      <c r="AY594" s="272" t="s">
        <v>253</v>
      </c>
    </row>
    <row r="595" s="14" customFormat="1">
      <c r="A595" s="14"/>
      <c r="B595" s="273"/>
      <c r="C595" s="274"/>
      <c r="D595" s="258" t="s">
        <v>266</v>
      </c>
      <c r="E595" s="275" t="s">
        <v>1</v>
      </c>
      <c r="F595" s="276" t="s">
        <v>269</v>
      </c>
      <c r="G595" s="274"/>
      <c r="H595" s="277">
        <v>36.5</v>
      </c>
      <c r="I595" s="278"/>
      <c r="J595" s="274"/>
      <c r="K595" s="274"/>
      <c r="L595" s="279"/>
      <c r="M595" s="280"/>
      <c r="N595" s="281"/>
      <c r="O595" s="281"/>
      <c r="P595" s="281"/>
      <c r="Q595" s="281"/>
      <c r="R595" s="281"/>
      <c r="S595" s="281"/>
      <c r="T595" s="282"/>
      <c r="U595" s="14"/>
      <c r="V595" s="14"/>
      <c r="W595" s="14"/>
      <c r="X595" s="14"/>
      <c r="Y595" s="14"/>
      <c r="Z595" s="14"/>
      <c r="AA595" s="14"/>
      <c r="AB595" s="14"/>
      <c r="AC595" s="14"/>
      <c r="AD595" s="14"/>
      <c r="AE595" s="14"/>
      <c r="AT595" s="283" t="s">
        <v>266</v>
      </c>
      <c r="AU595" s="283" t="s">
        <v>14</v>
      </c>
      <c r="AV595" s="14" t="s">
        <v>259</v>
      </c>
      <c r="AW595" s="14" t="s">
        <v>36</v>
      </c>
      <c r="AX595" s="14" t="s">
        <v>90</v>
      </c>
      <c r="AY595" s="283" t="s">
        <v>253</v>
      </c>
    </row>
    <row r="596" s="2" customFormat="1" ht="16.5" customHeight="1">
      <c r="A596" s="39"/>
      <c r="B596" s="40"/>
      <c r="C596" s="284" t="s">
        <v>899</v>
      </c>
      <c r="D596" s="284" t="s">
        <v>452</v>
      </c>
      <c r="E596" s="285" t="s">
        <v>900</v>
      </c>
      <c r="F596" s="286" t="s">
        <v>901</v>
      </c>
      <c r="G596" s="287" t="s">
        <v>144</v>
      </c>
      <c r="H596" s="288">
        <v>53</v>
      </c>
      <c r="I596" s="289"/>
      <c r="J596" s="290">
        <f>ROUND(I596*H596,2)</f>
        <v>0</v>
      </c>
      <c r="K596" s="286" t="s">
        <v>1</v>
      </c>
      <c r="L596" s="291"/>
      <c r="M596" s="292" t="s">
        <v>1</v>
      </c>
      <c r="N596" s="293" t="s">
        <v>47</v>
      </c>
      <c r="O596" s="92"/>
      <c r="P596" s="254">
        <f>O596*H596</f>
        <v>0</v>
      </c>
      <c r="Q596" s="254">
        <v>0.125</v>
      </c>
      <c r="R596" s="254">
        <f>Q596*H596</f>
        <v>6.625</v>
      </c>
      <c r="S596" s="254">
        <v>0</v>
      </c>
      <c r="T596" s="255">
        <f>S596*H596</f>
        <v>0</v>
      </c>
      <c r="U596" s="39"/>
      <c r="V596" s="39"/>
      <c r="W596" s="39"/>
      <c r="X596" s="39"/>
      <c r="Y596" s="39"/>
      <c r="Z596" s="39"/>
      <c r="AA596" s="39"/>
      <c r="AB596" s="39"/>
      <c r="AC596" s="39"/>
      <c r="AD596" s="39"/>
      <c r="AE596" s="39"/>
      <c r="AR596" s="256" t="s">
        <v>293</v>
      </c>
      <c r="AT596" s="256" t="s">
        <v>452</v>
      </c>
      <c r="AU596" s="256" t="s">
        <v>14</v>
      </c>
      <c r="AY596" s="18" t="s">
        <v>253</v>
      </c>
      <c r="BE596" s="257">
        <f>IF(N596="základní",J596,0)</f>
        <v>0</v>
      </c>
      <c r="BF596" s="257">
        <f>IF(N596="snížená",J596,0)</f>
        <v>0</v>
      </c>
      <c r="BG596" s="257">
        <f>IF(N596="zákl. přenesená",J596,0)</f>
        <v>0</v>
      </c>
      <c r="BH596" s="257">
        <f>IF(N596="sníž. přenesená",J596,0)</f>
        <v>0</v>
      </c>
      <c r="BI596" s="257">
        <f>IF(N596="nulová",J596,0)</f>
        <v>0</v>
      </c>
      <c r="BJ596" s="18" t="s">
        <v>90</v>
      </c>
      <c r="BK596" s="257">
        <f>ROUND(I596*H596,2)</f>
        <v>0</v>
      </c>
      <c r="BL596" s="18" t="s">
        <v>259</v>
      </c>
      <c r="BM596" s="256" t="s">
        <v>902</v>
      </c>
    </row>
    <row r="597" s="2" customFormat="1">
      <c r="A597" s="39"/>
      <c r="B597" s="40"/>
      <c r="C597" s="41"/>
      <c r="D597" s="258" t="s">
        <v>535</v>
      </c>
      <c r="E597" s="41"/>
      <c r="F597" s="259" t="s">
        <v>903</v>
      </c>
      <c r="G597" s="41"/>
      <c r="H597" s="41"/>
      <c r="I597" s="156"/>
      <c r="J597" s="41"/>
      <c r="K597" s="41"/>
      <c r="L597" s="45"/>
      <c r="M597" s="260"/>
      <c r="N597" s="261"/>
      <c r="O597" s="92"/>
      <c r="P597" s="92"/>
      <c r="Q597" s="92"/>
      <c r="R597" s="92"/>
      <c r="S597" s="92"/>
      <c r="T597" s="93"/>
      <c r="U597" s="39"/>
      <c r="V597" s="39"/>
      <c r="W597" s="39"/>
      <c r="X597" s="39"/>
      <c r="Y597" s="39"/>
      <c r="Z597" s="39"/>
      <c r="AA597" s="39"/>
      <c r="AB597" s="39"/>
      <c r="AC597" s="39"/>
      <c r="AD597" s="39"/>
      <c r="AE597" s="39"/>
      <c r="AT597" s="18" t="s">
        <v>535</v>
      </c>
      <c r="AU597" s="18" t="s">
        <v>14</v>
      </c>
    </row>
    <row r="598" s="13" customFormat="1">
      <c r="A598" s="13"/>
      <c r="B598" s="262"/>
      <c r="C598" s="263"/>
      <c r="D598" s="258" t="s">
        <v>266</v>
      </c>
      <c r="E598" s="264" t="s">
        <v>1</v>
      </c>
      <c r="F598" s="265" t="s">
        <v>904</v>
      </c>
      <c r="G598" s="263"/>
      <c r="H598" s="266">
        <v>53</v>
      </c>
      <c r="I598" s="267"/>
      <c r="J598" s="263"/>
      <c r="K598" s="263"/>
      <c r="L598" s="268"/>
      <c r="M598" s="269"/>
      <c r="N598" s="270"/>
      <c r="O598" s="270"/>
      <c r="P598" s="270"/>
      <c r="Q598" s="270"/>
      <c r="R598" s="270"/>
      <c r="S598" s="270"/>
      <c r="T598" s="271"/>
      <c r="U598" s="13"/>
      <c r="V598" s="13"/>
      <c r="W598" s="13"/>
      <c r="X598" s="13"/>
      <c r="Y598" s="13"/>
      <c r="Z598" s="13"/>
      <c r="AA598" s="13"/>
      <c r="AB598" s="13"/>
      <c r="AC598" s="13"/>
      <c r="AD598" s="13"/>
      <c r="AE598" s="13"/>
      <c r="AT598" s="272" t="s">
        <v>266</v>
      </c>
      <c r="AU598" s="272" t="s">
        <v>14</v>
      </c>
      <c r="AV598" s="13" t="s">
        <v>14</v>
      </c>
      <c r="AW598" s="13" t="s">
        <v>36</v>
      </c>
      <c r="AX598" s="13" t="s">
        <v>82</v>
      </c>
      <c r="AY598" s="272" t="s">
        <v>253</v>
      </c>
    </row>
    <row r="599" s="14" customFormat="1">
      <c r="A599" s="14"/>
      <c r="B599" s="273"/>
      <c r="C599" s="274"/>
      <c r="D599" s="258" t="s">
        <v>266</v>
      </c>
      <c r="E599" s="275" t="s">
        <v>1</v>
      </c>
      <c r="F599" s="276" t="s">
        <v>269</v>
      </c>
      <c r="G599" s="274"/>
      <c r="H599" s="277">
        <v>53</v>
      </c>
      <c r="I599" s="278"/>
      <c r="J599" s="274"/>
      <c r="K599" s="274"/>
      <c r="L599" s="279"/>
      <c r="M599" s="280"/>
      <c r="N599" s="281"/>
      <c r="O599" s="281"/>
      <c r="P599" s="281"/>
      <c r="Q599" s="281"/>
      <c r="R599" s="281"/>
      <c r="S599" s="281"/>
      <c r="T599" s="282"/>
      <c r="U599" s="14"/>
      <c r="V599" s="14"/>
      <c r="W599" s="14"/>
      <c r="X599" s="14"/>
      <c r="Y599" s="14"/>
      <c r="Z599" s="14"/>
      <c r="AA599" s="14"/>
      <c r="AB599" s="14"/>
      <c r="AC599" s="14"/>
      <c r="AD599" s="14"/>
      <c r="AE599" s="14"/>
      <c r="AT599" s="283" t="s">
        <v>266</v>
      </c>
      <c r="AU599" s="283" t="s">
        <v>14</v>
      </c>
      <c r="AV599" s="14" t="s">
        <v>259</v>
      </c>
      <c r="AW599" s="14" t="s">
        <v>36</v>
      </c>
      <c r="AX599" s="14" t="s">
        <v>90</v>
      </c>
      <c r="AY599" s="283" t="s">
        <v>253</v>
      </c>
    </row>
    <row r="600" s="2" customFormat="1" ht="24" customHeight="1">
      <c r="A600" s="39"/>
      <c r="B600" s="40"/>
      <c r="C600" s="284" t="s">
        <v>905</v>
      </c>
      <c r="D600" s="284" t="s">
        <v>452</v>
      </c>
      <c r="E600" s="285" t="s">
        <v>906</v>
      </c>
      <c r="F600" s="286" t="s">
        <v>907</v>
      </c>
      <c r="G600" s="287" t="s">
        <v>144</v>
      </c>
      <c r="H600" s="288">
        <v>17</v>
      </c>
      <c r="I600" s="289"/>
      <c r="J600" s="290">
        <f>ROUND(I600*H600,2)</f>
        <v>0</v>
      </c>
      <c r="K600" s="286" t="s">
        <v>1</v>
      </c>
      <c r="L600" s="291"/>
      <c r="M600" s="292" t="s">
        <v>1</v>
      </c>
      <c r="N600" s="293" t="s">
        <v>47</v>
      </c>
      <c r="O600" s="92"/>
      <c r="P600" s="254">
        <f>O600*H600</f>
        <v>0</v>
      </c>
      <c r="Q600" s="254">
        <v>0.125</v>
      </c>
      <c r="R600" s="254">
        <f>Q600*H600</f>
        <v>2.125</v>
      </c>
      <c r="S600" s="254">
        <v>0</v>
      </c>
      <c r="T600" s="255">
        <f>S600*H600</f>
        <v>0</v>
      </c>
      <c r="U600" s="39"/>
      <c r="V600" s="39"/>
      <c r="W600" s="39"/>
      <c r="X600" s="39"/>
      <c r="Y600" s="39"/>
      <c r="Z600" s="39"/>
      <c r="AA600" s="39"/>
      <c r="AB600" s="39"/>
      <c r="AC600" s="39"/>
      <c r="AD600" s="39"/>
      <c r="AE600" s="39"/>
      <c r="AR600" s="256" t="s">
        <v>293</v>
      </c>
      <c r="AT600" s="256" t="s">
        <v>452</v>
      </c>
      <c r="AU600" s="256" t="s">
        <v>14</v>
      </c>
      <c r="AY600" s="18" t="s">
        <v>253</v>
      </c>
      <c r="BE600" s="257">
        <f>IF(N600="základní",J600,0)</f>
        <v>0</v>
      </c>
      <c r="BF600" s="257">
        <f>IF(N600="snížená",J600,0)</f>
        <v>0</v>
      </c>
      <c r="BG600" s="257">
        <f>IF(N600="zákl. přenesená",J600,0)</f>
        <v>0</v>
      </c>
      <c r="BH600" s="257">
        <f>IF(N600="sníž. přenesená",J600,0)</f>
        <v>0</v>
      </c>
      <c r="BI600" s="257">
        <f>IF(N600="nulová",J600,0)</f>
        <v>0</v>
      </c>
      <c r="BJ600" s="18" t="s">
        <v>90</v>
      </c>
      <c r="BK600" s="257">
        <f>ROUND(I600*H600,2)</f>
        <v>0</v>
      </c>
      <c r="BL600" s="18" t="s">
        <v>259</v>
      </c>
      <c r="BM600" s="256" t="s">
        <v>908</v>
      </c>
    </row>
    <row r="601" s="2" customFormat="1">
      <c r="A601" s="39"/>
      <c r="B601" s="40"/>
      <c r="C601" s="41"/>
      <c r="D601" s="258" t="s">
        <v>535</v>
      </c>
      <c r="E601" s="41"/>
      <c r="F601" s="259" t="s">
        <v>903</v>
      </c>
      <c r="G601" s="41"/>
      <c r="H601" s="41"/>
      <c r="I601" s="156"/>
      <c r="J601" s="41"/>
      <c r="K601" s="41"/>
      <c r="L601" s="45"/>
      <c r="M601" s="260"/>
      <c r="N601" s="261"/>
      <c r="O601" s="92"/>
      <c r="P601" s="92"/>
      <c r="Q601" s="92"/>
      <c r="R601" s="92"/>
      <c r="S601" s="92"/>
      <c r="T601" s="93"/>
      <c r="U601" s="39"/>
      <c r="V601" s="39"/>
      <c r="W601" s="39"/>
      <c r="X601" s="39"/>
      <c r="Y601" s="39"/>
      <c r="Z601" s="39"/>
      <c r="AA601" s="39"/>
      <c r="AB601" s="39"/>
      <c r="AC601" s="39"/>
      <c r="AD601" s="39"/>
      <c r="AE601" s="39"/>
      <c r="AT601" s="18" t="s">
        <v>535</v>
      </c>
      <c r="AU601" s="18" t="s">
        <v>14</v>
      </c>
    </row>
    <row r="602" s="13" customFormat="1">
      <c r="A602" s="13"/>
      <c r="B602" s="262"/>
      <c r="C602" s="263"/>
      <c r="D602" s="258" t="s">
        <v>266</v>
      </c>
      <c r="E602" s="264" t="s">
        <v>1</v>
      </c>
      <c r="F602" s="265" t="s">
        <v>846</v>
      </c>
      <c r="G602" s="263"/>
      <c r="H602" s="266">
        <v>17</v>
      </c>
      <c r="I602" s="267"/>
      <c r="J602" s="263"/>
      <c r="K602" s="263"/>
      <c r="L602" s="268"/>
      <c r="M602" s="269"/>
      <c r="N602" s="270"/>
      <c r="O602" s="270"/>
      <c r="P602" s="270"/>
      <c r="Q602" s="270"/>
      <c r="R602" s="270"/>
      <c r="S602" s="270"/>
      <c r="T602" s="271"/>
      <c r="U602" s="13"/>
      <c r="V602" s="13"/>
      <c r="W602" s="13"/>
      <c r="X602" s="13"/>
      <c r="Y602" s="13"/>
      <c r="Z602" s="13"/>
      <c r="AA602" s="13"/>
      <c r="AB602" s="13"/>
      <c r="AC602" s="13"/>
      <c r="AD602" s="13"/>
      <c r="AE602" s="13"/>
      <c r="AT602" s="272" t="s">
        <v>266</v>
      </c>
      <c r="AU602" s="272" t="s">
        <v>14</v>
      </c>
      <c r="AV602" s="13" t="s">
        <v>14</v>
      </c>
      <c r="AW602" s="13" t="s">
        <v>36</v>
      </c>
      <c r="AX602" s="13" t="s">
        <v>90</v>
      </c>
      <c r="AY602" s="272" t="s">
        <v>253</v>
      </c>
    </row>
    <row r="603" s="14" customFormat="1">
      <c r="A603" s="14"/>
      <c r="B603" s="273"/>
      <c r="C603" s="274"/>
      <c r="D603" s="258" t="s">
        <v>266</v>
      </c>
      <c r="E603" s="275" t="s">
        <v>1</v>
      </c>
      <c r="F603" s="276" t="s">
        <v>269</v>
      </c>
      <c r="G603" s="274"/>
      <c r="H603" s="277">
        <v>17</v>
      </c>
      <c r="I603" s="278"/>
      <c r="J603" s="274"/>
      <c r="K603" s="274"/>
      <c r="L603" s="279"/>
      <c r="M603" s="280"/>
      <c r="N603" s="281"/>
      <c r="O603" s="281"/>
      <c r="P603" s="281"/>
      <c r="Q603" s="281"/>
      <c r="R603" s="281"/>
      <c r="S603" s="281"/>
      <c r="T603" s="282"/>
      <c r="U603" s="14"/>
      <c r="V603" s="14"/>
      <c r="W603" s="14"/>
      <c r="X603" s="14"/>
      <c r="Y603" s="14"/>
      <c r="Z603" s="14"/>
      <c r="AA603" s="14"/>
      <c r="AB603" s="14"/>
      <c r="AC603" s="14"/>
      <c r="AD603" s="14"/>
      <c r="AE603" s="14"/>
      <c r="AT603" s="283" t="s">
        <v>266</v>
      </c>
      <c r="AU603" s="283" t="s">
        <v>14</v>
      </c>
      <c r="AV603" s="14" t="s">
        <v>259</v>
      </c>
      <c r="AW603" s="14" t="s">
        <v>36</v>
      </c>
      <c r="AX603" s="14" t="s">
        <v>82</v>
      </c>
      <c r="AY603" s="283" t="s">
        <v>253</v>
      </c>
    </row>
    <row r="604" s="2" customFormat="1" ht="16.5" customHeight="1">
      <c r="A604" s="39"/>
      <c r="B604" s="40"/>
      <c r="C604" s="284" t="s">
        <v>909</v>
      </c>
      <c r="D604" s="284" t="s">
        <v>452</v>
      </c>
      <c r="E604" s="285" t="s">
        <v>910</v>
      </c>
      <c r="F604" s="286" t="s">
        <v>911</v>
      </c>
      <c r="G604" s="287" t="s">
        <v>144</v>
      </c>
      <c r="H604" s="288">
        <v>61.5</v>
      </c>
      <c r="I604" s="289"/>
      <c r="J604" s="290">
        <f>ROUND(I604*H604,2)</f>
        <v>0</v>
      </c>
      <c r="K604" s="286" t="s">
        <v>1</v>
      </c>
      <c r="L604" s="291"/>
      <c r="M604" s="292" t="s">
        <v>1</v>
      </c>
      <c r="N604" s="293" t="s">
        <v>47</v>
      </c>
      <c r="O604" s="92"/>
      <c r="P604" s="254">
        <f>O604*H604</f>
        <v>0</v>
      </c>
      <c r="Q604" s="254">
        <v>0.125</v>
      </c>
      <c r="R604" s="254">
        <f>Q604*H604</f>
        <v>7.6875</v>
      </c>
      <c r="S604" s="254">
        <v>0</v>
      </c>
      <c r="T604" s="255">
        <f>S604*H604</f>
        <v>0</v>
      </c>
      <c r="U604" s="39"/>
      <c r="V604" s="39"/>
      <c r="W604" s="39"/>
      <c r="X604" s="39"/>
      <c r="Y604" s="39"/>
      <c r="Z604" s="39"/>
      <c r="AA604" s="39"/>
      <c r="AB604" s="39"/>
      <c r="AC604" s="39"/>
      <c r="AD604" s="39"/>
      <c r="AE604" s="39"/>
      <c r="AR604" s="256" t="s">
        <v>293</v>
      </c>
      <c r="AT604" s="256" t="s">
        <v>452</v>
      </c>
      <c r="AU604" s="256" t="s">
        <v>14</v>
      </c>
      <c r="AY604" s="18" t="s">
        <v>253</v>
      </c>
      <c r="BE604" s="257">
        <f>IF(N604="základní",J604,0)</f>
        <v>0</v>
      </c>
      <c r="BF604" s="257">
        <f>IF(N604="snížená",J604,0)</f>
        <v>0</v>
      </c>
      <c r="BG604" s="257">
        <f>IF(N604="zákl. přenesená",J604,0)</f>
        <v>0</v>
      </c>
      <c r="BH604" s="257">
        <f>IF(N604="sníž. přenesená",J604,0)</f>
        <v>0</v>
      </c>
      <c r="BI604" s="257">
        <f>IF(N604="nulová",J604,0)</f>
        <v>0</v>
      </c>
      <c r="BJ604" s="18" t="s">
        <v>90</v>
      </c>
      <c r="BK604" s="257">
        <f>ROUND(I604*H604,2)</f>
        <v>0</v>
      </c>
      <c r="BL604" s="18" t="s">
        <v>259</v>
      </c>
      <c r="BM604" s="256" t="s">
        <v>912</v>
      </c>
    </row>
    <row r="605" s="13" customFormat="1">
      <c r="A605" s="13"/>
      <c r="B605" s="262"/>
      <c r="C605" s="263"/>
      <c r="D605" s="258" t="s">
        <v>266</v>
      </c>
      <c r="E605" s="264" t="s">
        <v>1</v>
      </c>
      <c r="F605" s="265" t="s">
        <v>848</v>
      </c>
      <c r="G605" s="263"/>
      <c r="H605" s="266">
        <v>61.5</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266</v>
      </c>
      <c r="AU605" s="272" t="s">
        <v>14</v>
      </c>
      <c r="AV605" s="13" t="s">
        <v>14</v>
      </c>
      <c r="AW605" s="13" t="s">
        <v>36</v>
      </c>
      <c r="AX605" s="13" t="s">
        <v>82</v>
      </c>
      <c r="AY605" s="272" t="s">
        <v>253</v>
      </c>
    </row>
    <row r="606" s="14" customFormat="1">
      <c r="A606" s="14"/>
      <c r="B606" s="273"/>
      <c r="C606" s="274"/>
      <c r="D606" s="258" t="s">
        <v>266</v>
      </c>
      <c r="E606" s="275" t="s">
        <v>1</v>
      </c>
      <c r="F606" s="276" t="s">
        <v>269</v>
      </c>
      <c r="G606" s="274"/>
      <c r="H606" s="277">
        <v>61.5</v>
      </c>
      <c r="I606" s="278"/>
      <c r="J606" s="274"/>
      <c r="K606" s="274"/>
      <c r="L606" s="279"/>
      <c r="M606" s="280"/>
      <c r="N606" s="281"/>
      <c r="O606" s="281"/>
      <c r="P606" s="281"/>
      <c r="Q606" s="281"/>
      <c r="R606" s="281"/>
      <c r="S606" s="281"/>
      <c r="T606" s="282"/>
      <c r="U606" s="14"/>
      <c r="V606" s="14"/>
      <c r="W606" s="14"/>
      <c r="X606" s="14"/>
      <c r="Y606" s="14"/>
      <c r="Z606" s="14"/>
      <c r="AA606" s="14"/>
      <c r="AB606" s="14"/>
      <c r="AC606" s="14"/>
      <c r="AD606" s="14"/>
      <c r="AE606" s="14"/>
      <c r="AT606" s="283" t="s">
        <v>266</v>
      </c>
      <c r="AU606" s="283" t="s">
        <v>14</v>
      </c>
      <c r="AV606" s="14" t="s">
        <v>259</v>
      </c>
      <c r="AW606" s="14" t="s">
        <v>36</v>
      </c>
      <c r="AX606" s="14" t="s">
        <v>90</v>
      </c>
      <c r="AY606" s="283" t="s">
        <v>253</v>
      </c>
    </row>
    <row r="607" s="2" customFormat="1" ht="16.5" customHeight="1">
      <c r="A607" s="39"/>
      <c r="B607" s="40"/>
      <c r="C607" s="284" t="s">
        <v>913</v>
      </c>
      <c r="D607" s="284" t="s">
        <v>452</v>
      </c>
      <c r="E607" s="285" t="s">
        <v>914</v>
      </c>
      <c r="F607" s="286" t="s">
        <v>915</v>
      </c>
      <c r="G607" s="287" t="s">
        <v>144</v>
      </c>
      <c r="H607" s="288">
        <v>713.5</v>
      </c>
      <c r="I607" s="289"/>
      <c r="J607" s="290">
        <f>ROUND(I607*H607,2)</f>
        <v>0</v>
      </c>
      <c r="K607" s="286" t="s">
        <v>1</v>
      </c>
      <c r="L607" s="291"/>
      <c r="M607" s="292" t="s">
        <v>1</v>
      </c>
      <c r="N607" s="293" t="s">
        <v>47</v>
      </c>
      <c r="O607" s="92"/>
      <c r="P607" s="254">
        <f>O607*H607</f>
        <v>0</v>
      </c>
      <c r="Q607" s="254">
        <v>0.125</v>
      </c>
      <c r="R607" s="254">
        <f>Q607*H607</f>
        <v>89.1875</v>
      </c>
      <c r="S607" s="254">
        <v>0</v>
      </c>
      <c r="T607" s="255">
        <f>S607*H607</f>
        <v>0</v>
      </c>
      <c r="U607" s="39"/>
      <c r="V607" s="39"/>
      <c r="W607" s="39"/>
      <c r="X607" s="39"/>
      <c r="Y607" s="39"/>
      <c r="Z607" s="39"/>
      <c r="AA607" s="39"/>
      <c r="AB607" s="39"/>
      <c r="AC607" s="39"/>
      <c r="AD607" s="39"/>
      <c r="AE607" s="39"/>
      <c r="AR607" s="256" t="s">
        <v>293</v>
      </c>
      <c r="AT607" s="256" t="s">
        <v>452</v>
      </c>
      <c r="AU607" s="256" t="s">
        <v>14</v>
      </c>
      <c r="AY607" s="18" t="s">
        <v>253</v>
      </c>
      <c r="BE607" s="257">
        <f>IF(N607="základní",J607,0)</f>
        <v>0</v>
      </c>
      <c r="BF607" s="257">
        <f>IF(N607="snížená",J607,0)</f>
        <v>0</v>
      </c>
      <c r="BG607" s="257">
        <f>IF(N607="zákl. přenesená",J607,0)</f>
        <v>0</v>
      </c>
      <c r="BH607" s="257">
        <f>IF(N607="sníž. přenesená",J607,0)</f>
        <v>0</v>
      </c>
      <c r="BI607" s="257">
        <f>IF(N607="nulová",J607,0)</f>
        <v>0</v>
      </c>
      <c r="BJ607" s="18" t="s">
        <v>90</v>
      </c>
      <c r="BK607" s="257">
        <f>ROUND(I607*H607,2)</f>
        <v>0</v>
      </c>
      <c r="BL607" s="18" t="s">
        <v>259</v>
      </c>
      <c r="BM607" s="256" t="s">
        <v>916</v>
      </c>
    </row>
    <row r="608" s="13" customFormat="1">
      <c r="A608" s="13"/>
      <c r="B608" s="262"/>
      <c r="C608" s="263"/>
      <c r="D608" s="258" t="s">
        <v>266</v>
      </c>
      <c r="E608" s="264" t="s">
        <v>1</v>
      </c>
      <c r="F608" s="265" t="s">
        <v>917</v>
      </c>
      <c r="G608" s="263"/>
      <c r="H608" s="266">
        <v>713.5</v>
      </c>
      <c r="I608" s="267"/>
      <c r="J608" s="263"/>
      <c r="K608" s="263"/>
      <c r="L608" s="268"/>
      <c r="M608" s="269"/>
      <c r="N608" s="270"/>
      <c r="O608" s="270"/>
      <c r="P608" s="270"/>
      <c r="Q608" s="270"/>
      <c r="R608" s="270"/>
      <c r="S608" s="270"/>
      <c r="T608" s="271"/>
      <c r="U608" s="13"/>
      <c r="V608" s="13"/>
      <c r="W608" s="13"/>
      <c r="X608" s="13"/>
      <c r="Y608" s="13"/>
      <c r="Z608" s="13"/>
      <c r="AA608" s="13"/>
      <c r="AB608" s="13"/>
      <c r="AC608" s="13"/>
      <c r="AD608" s="13"/>
      <c r="AE608" s="13"/>
      <c r="AT608" s="272" t="s">
        <v>266</v>
      </c>
      <c r="AU608" s="272" t="s">
        <v>14</v>
      </c>
      <c r="AV608" s="13" t="s">
        <v>14</v>
      </c>
      <c r="AW608" s="13" t="s">
        <v>36</v>
      </c>
      <c r="AX608" s="13" t="s">
        <v>82</v>
      </c>
      <c r="AY608" s="272" t="s">
        <v>253</v>
      </c>
    </row>
    <row r="609" s="14" customFormat="1">
      <c r="A609" s="14"/>
      <c r="B609" s="273"/>
      <c r="C609" s="274"/>
      <c r="D609" s="258" t="s">
        <v>266</v>
      </c>
      <c r="E609" s="275" t="s">
        <v>1</v>
      </c>
      <c r="F609" s="276" t="s">
        <v>269</v>
      </c>
      <c r="G609" s="274"/>
      <c r="H609" s="277">
        <v>713.5</v>
      </c>
      <c r="I609" s="278"/>
      <c r="J609" s="274"/>
      <c r="K609" s="274"/>
      <c r="L609" s="279"/>
      <c r="M609" s="280"/>
      <c r="N609" s="281"/>
      <c r="O609" s="281"/>
      <c r="P609" s="281"/>
      <c r="Q609" s="281"/>
      <c r="R609" s="281"/>
      <c r="S609" s="281"/>
      <c r="T609" s="282"/>
      <c r="U609" s="14"/>
      <c r="V609" s="14"/>
      <c r="W609" s="14"/>
      <c r="X609" s="14"/>
      <c r="Y609" s="14"/>
      <c r="Z609" s="14"/>
      <c r="AA609" s="14"/>
      <c r="AB609" s="14"/>
      <c r="AC609" s="14"/>
      <c r="AD609" s="14"/>
      <c r="AE609" s="14"/>
      <c r="AT609" s="283" t="s">
        <v>266</v>
      </c>
      <c r="AU609" s="283" t="s">
        <v>14</v>
      </c>
      <c r="AV609" s="14" t="s">
        <v>259</v>
      </c>
      <c r="AW609" s="14" t="s">
        <v>36</v>
      </c>
      <c r="AX609" s="14" t="s">
        <v>90</v>
      </c>
      <c r="AY609" s="283" t="s">
        <v>253</v>
      </c>
    </row>
    <row r="610" s="2" customFormat="1" ht="16.5" customHeight="1">
      <c r="A610" s="39"/>
      <c r="B610" s="40"/>
      <c r="C610" s="284" t="s">
        <v>918</v>
      </c>
      <c r="D610" s="284" t="s">
        <v>452</v>
      </c>
      <c r="E610" s="285" t="s">
        <v>919</v>
      </c>
      <c r="F610" s="286" t="s">
        <v>920</v>
      </c>
      <c r="G610" s="287" t="s">
        <v>144</v>
      </c>
      <c r="H610" s="288">
        <v>138</v>
      </c>
      <c r="I610" s="289"/>
      <c r="J610" s="290">
        <f>ROUND(I610*H610,2)</f>
        <v>0</v>
      </c>
      <c r="K610" s="286" t="s">
        <v>1</v>
      </c>
      <c r="L610" s="291"/>
      <c r="M610" s="292" t="s">
        <v>1</v>
      </c>
      <c r="N610" s="293" t="s">
        <v>47</v>
      </c>
      <c r="O610" s="92"/>
      <c r="P610" s="254">
        <f>O610*H610</f>
        <v>0</v>
      </c>
      <c r="Q610" s="254">
        <v>0.125</v>
      </c>
      <c r="R610" s="254">
        <f>Q610*H610</f>
        <v>17.25</v>
      </c>
      <c r="S610" s="254">
        <v>0</v>
      </c>
      <c r="T610" s="255">
        <f>S610*H610</f>
        <v>0</v>
      </c>
      <c r="U610" s="39"/>
      <c r="V610" s="39"/>
      <c r="W610" s="39"/>
      <c r="X610" s="39"/>
      <c r="Y610" s="39"/>
      <c r="Z610" s="39"/>
      <c r="AA610" s="39"/>
      <c r="AB610" s="39"/>
      <c r="AC610" s="39"/>
      <c r="AD610" s="39"/>
      <c r="AE610" s="39"/>
      <c r="AR610" s="256" t="s">
        <v>293</v>
      </c>
      <c r="AT610" s="256" t="s">
        <v>452</v>
      </c>
      <c r="AU610" s="256" t="s">
        <v>14</v>
      </c>
      <c r="AY610" s="18" t="s">
        <v>253</v>
      </c>
      <c r="BE610" s="257">
        <f>IF(N610="základní",J610,0)</f>
        <v>0</v>
      </c>
      <c r="BF610" s="257">
        <f>IF(N610="snížená",J610,0)</f>
        <v>0</v>
      </c>
      <c r="BG610" s="257">
        <f>IF(N610="zákl. přenesená",J610,0)</f>
        <v>0</v>
      </c>
      <c r="BH610" s="257">
        <f>IF(N610="sníž. přenesená",J610,0)</f>
        <v>0</v>
      </c>
      <c r="BI610" s="257">
        <f>IF(N610="nulová",J610,0)</f>
        <v>0</v>
      </c>
      <c r="BJ610" s="18" t="s">
        <v>90</v>
      </c>
      <c r="BK610" s="257">
        <f>ROUND(I610*H610,2)</f>
        <v>0</v>
      </c>
      <c r="BL610" s="18" t="s">
        <v>259</v>
      </c>
      <c r="BM610" s="256" t="s">
        <v>921</v>
      </c>
    </row>
    <row r="611" s="13" customFormat="1">
      <c r="A611" s="13"/>
      <c r="B611" s="262"/>
      <c r="C611" s="263"/>
      <c r="D611" s="258" t="s">
        <v>266</v>
      </c>
      <c r="E611" s="264" t="s">
        <v>1</v>
      </c>
      <c r="F611" s="265" t="s">
        <v>922</v>
      </c>
      <c r="G611" s="263"/>
      <c r="H611" s="266">
        <v>138</v>
      </c>
      <c r="I611" s="267"/>
      <c r="J611" s="263"/>
      <c r="K611" s="263"/>
      <c r="L611" s="268"/>
      <c r="M611" s="269"/>
      <c r="N611" s="270"/>
      <c r="O611" s="270"/>
      <c r="P611" s="270"/>
      <c r="Q611" s="270"/>
      <c r="R611" s="270"/>
      <c r="S611" s="270"/>
      <c r="T611" s="271"/>
      <c r="U611" s="13"/>
      <c r="V611" s="13"/>
      <c r="W611" s="13"/>
      <c r="X611" s="13"/>
      <c r="Y611" s="13"/>
      <c r="Z611" s="13"/>
      <c r="AA611" s="13"/>
      <c r="AB611" s="13"/>
      <c r="AC611" s="13"/>
      <c r="AD611" s="13"/>
      <c r="AE611" s="13"/>
      <c r="AT611" s="272" t="s">
        <v>266</v>
      </c>
      <c r="AU611" s="272" t="s">
        <v>14</v>
      </c>
      <c r="AV611" s="13" t="s">
        <v>14</v>
      </c>
      <c r="AW611" s="13" t="s">
        <v>36</v>
      </c>
      <c r="AX611" s="13" t="s">
        <v>82</v>
      </c>
      <c r="AY611" s="272" t="s">
        <v>253</v>
      </c>
    </row>
    <row r="612" s="14" customFormat="1">
      <c r="A612" s="14"/>
      <c r="B612" s="273"/>
      <c r="C612" s="274"/>
      <c r="D612" s="258" t="s">
        <v>266</v>
      </c>
      <c r="E612" s="275" t="s">
        <v>1</v>
      </c>
      <c r="F612" s="276" t="s">
        <v>269</v>
      </c>
      <c r="G612" s="274"/>
      <c r="H612" s="277">
        <v>138</v>
      </c>
      <c r="I612" s="278"/>
      <c r="J612" s="274"/>
      <c r="K612" s="274"/>
      <c r="L612" s="279"/>
      <c r="M612" s="280"/>
      <c r="N612" s="281"/>
      <c r="O612" s="281"/>
      <c r="P612" s="281"/>
      <c r="Q612" s="281"/>
      <c r="R612" s="281"/>
      <c r="S612" s="281"/>
      <c r="T612" s="282"/>
      <c r="U612" s="14"/>
      <c r="V612" s="14"/>
      <c r="W612" s="14"/>
      <c r="X612" s="14"/>
      <c r="Y612" s="14"/>
      <c r="Z612" s="14"/>
      <c r="AA612" s="14"/>
      <c r="AB612" s="14"/>
      <c r="AC612" s="14"/>
      <c r="AD612" s="14"/>
      <c r="AE612" s="14"/>
      <c r="AT612" s="283" t="s">
        <v>266</v>
      </c>
      <c r="AU612" s="283" t="s">
        <v>14</v>
      </c>
      <c r="AV612" s="14" t="s">
        <v>259</v>
      </c>
      <c r="AW612" s="14" t="s">
        <v>36</v>
      </c>
      <c r="AX612" s="14" t="s">
        <v>90</v>
      </c>
      <c r="AY612" s="283" t="s">
        <v>253</v>
      </c>
    </row>
    <row r="613" s="2" customFormat="1" ht="24" customHeight="1">
      <c r="A613" s="39"/>
      <c r="B613" s="40"/>
      <c r="C613" s="245" t="s">
        <v>923</v>
      </c>
      <c r="D613" s="245" t="s">
        <v>255</v>
      </c>
      <c r="E613" s="246" t="s">
        <v>924</v>
      </c>
      <c r="F613" s="247" t="s">
        <v>925</v>
      </c>
      <c r="G613" s="248" t="s">
        <v>152</v>
      </c>
      <c r="H613" s="249">
        <v>213.93899999999999</v>
      </c>
      <c r="I613" s="250"/>
      <c r="J613" s="251">
        <f>ROUND(I613*H613,2)</f>
        <v>0</v>
      </c>
      <c r="K613" s="247" t="s">
        <v>258</v>
      </c>
      <c r="L613" s="45"/>
      <c r="M613" s="252" t="s">
        <v>1</v>
      </c>
      <c r="N613" s="253" t="s">
        <v>47</v>
      </c>
      <c r="O613" s="92"/>
      <c r="P613" s="254">
        <f>O613*H613</f>
        <v>0</v>
      </c>
      <c r="Q613" s="254">
        <v>2.2563399999999998</v>
      </c>
      <c r="R613" s="254">
        <f>Q613*H613</f>
        <v>482.71912325999995</v>
      </c>
      <c r="S613" s="254">
        <v>0</v>
      </c>
      <c r="T613" s="255">
        <f>S613*H613</f>
        <v>0</v>
      </c>
      <c r="U613" s="39"/>
      <c r="V613" s="39"/>
      <c r="W613" s="39"/>
      <c r="X613" s="39"/>
      <c r="Y613" s="39"/>
      <c r="Z613" s="39"/>
      <c r="AA613" s="39"/>
      <c r="AB613" s="39"/>
      <c r="AC613" s="39"/>
      <c r="AD613" s="39"/>
      <c r="AE613" s="39"/>
      <c r="AR613" s="256" t="s">
        <v>259</v>
      </c>
      <c r="AT613" s="256" t="s">
        <v>255</v>
      </c>
      <c r="AU613" s="256" t="s">
        <v>14</v>
      </c>
      <c r="AY613" s="18" t="s">
        <v>253</v>
      </c>
      <c r="BE613" s="257">
        <f>IF(N613="základní",J613,0)</f>
        <v>0</v>
      </c>
      <c r="BF613" s="257">
        <f>IF(N613="snížená",J613,0)</f>
        <v>0</v>
      </c>
      <c r="BG613" s="257">
        <f>IF(N613="zákl. přenesená",J613,0)</f>
        <v>0</v>
      </c>
      <c r="BH613" s="257">
        <f>IF(N613="sníž. přenesená",J613,0)</f>
        <v>0</v>
      </c>
      <c r="BI613" s="257">
        <f>IF(N613="nulová",J613,0)</f>
        <v>0</v>
      </c>
      <c r="BJ613" s="18" t="s">
        <v>90</v>
      </c>
      <c r="BK613" s="257">
        <f>ROUND(I613*H613,2)</f>
        <v>0</v>
      </c>
      <c r="BL613" s="18" t="s">
        <v>259</v>
      </c>
      <c r="BM613" s="256" t="s">
        <v>926</v>
      </c>
    </row>
    <row r="614" s="13" customFormat="1">
      <c r="A614" s="13"/>
      <c r="B614" s="262"/>
      <c r="C614" s="263"/>
      <c r="D614" s="258" t="s">
        <v>266</v>
      </c>
      <c r="E614" s="264" t="s">
        <v>1</v>
      </c>
      <c r="F614" s="265" t="s">
        <v>927</v>
      </c>
      <c r="G614" s="263"/>
      <c r="H614" s="266">
        <v>213.93899999999999</v>
      </c>
      <c r="I614" s="267"/>
      <c r="J614" s="263"/>
      <c r="K614" s="263"/>
      <c r="L614" s="268"/>
      <c r="M614" s="269"/>
      <c r="N614" s="270"/>
      <c r="O614" s="270"/>
      <c r="P614" s="270"/>
      <c r="Q614" s="270"/>
      <c r="R614" s="270"/>
      <c r="S614" s="270"/>
      <c r="T614" s="271"/>
      <c r="U614" s="13"/>
      <c r="V614" s="13"/>
      <c r="W614" s="13"/>
      <c r="X614" s="13"/>
      <c r="Y614" s="13"/>
      <c r="Z614" s="13"/>
      <c r="AA614" s="13"/>
      <c r="AB614" s="13"/>
      <c r="AC614" s="13"/>
      <c r="AD614" s="13"/>
      <c r="AE614" s="13"/>
      <c r="AT614" s="272" t="s">
        <v>266</v>
      </c>
      <c r="AU614" s="272" t="s">
        <v>14</v>
      </c>
      <c r="AV614" s="13" t="s">
        <v>14</v>
      </c>
      <c r="AW614" s="13" t="s">
        <v>36</v>
      </c>
      <c r="AX614" s="13" t="s">
        <v>82</v>
      </c>
      <c r="AY614" s="272" t="s">
        <v>253</v>
      </c>
    </row>
    <row r="615" s="14" customFormat="1">
      <c r="A615" s="14"/>
      <c r="B615" s="273"/>
      <c r="C615" s="274"/>
      <c r="D615" s="258" t="s">
        <v>266</v>
      </c>
      <c r="E615" s="275" t="s">
        <v>1</v>
      </c>
      <c r="F615" s="276" t="s">
        <v>269</v>
      </c>
      <c r="G615" s="274"/>
      <c r="H615" s="277">
        <v>213.93899999999999</v>
      </c>
      <c r="I615" s="278"/>
      <c r="J615" s="274"/>
      <c r="K615" s="274"/>
      <c r="L615" s="279"/>
      <c r="M615" s="280"/>
      <c r="N615" s="281"/>
      <c r="O615" s="281"/>
      <c r="P615" s="281"/>
      <c r="Q615" s="281"/>
      <c r="R615" s="281"/>
      <c r="S615" s="281"/>
      <c r="T615" s="282"/>
      <c r="U615" s="14"/>
      <c r="V615" s="14"/>
      <c r="W615" s="14"/>
      <c r="X615" s="14"/>
      <c r="Y615" s="14"/>
      <c r="Z615" s="14"/>
      <c r="AA615" s="14"/>
      <c r="AB615" s="14"/>
      <c r="AC615" s="14"/>
      <c r="AD615" s="14"/>
      <c r="AE615" s="14"/>
      <c r="AT615" s="283" t="s">
        <v>266</v>
      </c>
      <c r="AU615" s="283" t="s">
        <v>14</v>
      </c>
      <c r="AV615" s="14" t="s">
        <v>259</v>
      </c>
      <c r="AW615" s="14" t="s">
        <v>36</v>
      </c>
      <c r="AX615" s="14" t="s">
        <v>90</v>
      </c>
      <c r="AY615" s="283" t="s">
        <v>253</v>
      </c>
    </row>
    <row r="616" s="2" customFormat="1" ht="36" customHeight="1">
      <c r="A616" s="39"/>
      <c r="B616" s="40"/>
      <c r="C616" s="245" t="s">
        <v>928</v>
      </c>
      <c r="D616" s="245" t="s">
        <v>255</v>
      </c>
      <c r="E616" s="246" t="s">
        <v>929</v>
      </c>
      <c r="F616" s="247" t="s">
        <v>930</v>
      </c>
      <c r="G616" s="248" t="s">
        <v>144</v>
      </c>
      <c r="H616" s="249">
        <v>860</v>
      </c>
      <c r="I616" s="250"/>
      <c r="J616" s="251">
        <f>ROUND(I616*H616,2)</f>
        <v>0</v>
      </c>
      <c r="K616" s="247" t="s">
        <v>258</v>
      </c>
      <c r="L616" s="45"/>
      <c r="M616" s="252" t="s">
        <v>1</v>
      </c>
      <c r="N616" s="253" t="s">
        <v>47</v>
      </c>
      <c r="O616" s="92"/>
      <c r="P616" s="254">
        <f>O616*H616</f>
        <v>0</v>
      </c>
      <c r="Q616" s="254">
        <v>6.6699999999999997E-06</v>
      </c>
      <c r="R616" s="254">
        <f>Q616*H616</f>
        <v>0.0057361999999999995</v>
      </c>
      <c r="S616" s="254">
        <v>0</v>
      </c>
      <c r="T616" s="255">
        <f>S616*H616</f>
        <v>0</v>
      </c>
      <c r="U616" s="39"/>
      <c r="V616" s="39"/>
      <c r="W616" s="39"/>
      <c r="X616" s="39"/>
      <c r="Y616" s="39"/>
      <c r="Z616" s="39"/>
      <c r="AA616" s="39"/>
      <c r="AB616" s="39"/>
      <c r="AC616" s="39"/>
      <c r="AD616" s="39"/>
      <c r="AE616" s="39"/>
      <c r="AR616" s="256" t="s">
        <v>259</v>
      </c>
      <c r="AT616" s="256" t="s">
        <v>255</v>
      </c>
      <c r="AU616" s="256" t="s">
        <v>14</v>
      </c>
      <c r="AY616" s="18" t="s">
        <v>253</v>
      </c>
      <c r="BE616" s="257">
        <f>IF(N616="základní",J616,0)</f>
        <v>0</v>
      </c>
      <c r="BF616" s="257">
        <f>IF(N616="snížená",J616,0)</f>
        <v>0</v>
      </c>
      <c r="BG616" s="257">
        <f>IF(N616="zákl. přenesená",J616,0)</f>
        <v>0</v>
      </c>
      <c r="BH616" s="257">
        <f>IF(N616="sníž. přenesená",J616,0)</f>
        <v>0</v>
      </c>
      <c r="BI616" s="257">
        <f>IF(N616="nulová",J616,0)</f>
        <v>0</v>
      </c>
      <c r="BJ616" s="18" t="s">
        <v>90</v>
      </c>
      <c r="BK616" s="257">
        <f>ROUND(I616*H616,2)</f>
        <v>0</v>
      </c>
      <c r="BL616" s="18" t="s">
        <v>259</v>
      </c>
      <c r="BM616" s="256" t="s">
        <v>931</v>
      </c>
    </row>
    <row r="617" s="2" customFormat="1">
      <c r="A617" s="39"/>
      <c r="B617" s="40"/>
      <c r="C617" s="41"/>
      <c r="D617" s="258" t="s">
        <v>261</v>
      </c>
      <c r="E617" s="41"/>
      <c r="F617" s="259" t="s">
        <v>932</v>
      </c>
      <c r="G617" s="41"/>
      <c r="H617" s="41"/>
      <c r="I617" s="156"/>
      <c r="J617" s="41"/>
      <c r="K617" s="41"/>
      <c r="L617" s="45"/>
      <c r="M617" s="260"/>
      <c r="N617" s="261"/>
      <c r="O617" s="92"/>
      <c r="P617" s="92"/>
      <c r="Q617" s="92"/>
      <c r="R617" s="92"/>
      <c r="S617" s="92"/>
      <c r="T617" s="93"/>
      <c r="U617" s="39"/>
      <c r="V617" s="39"/>
      <c r="W617" s="39"/>
      <c r="X617" s="39"/>
      <c r="Y617" s="39"/>
      <c r="Z617" s="39"/>
      <c r="AA617" s="39"/>
      <c r="AB617" s="39"/>
      <c r="AC617" s="39"/>
      <c r="AD617" s="39"/>
      <c r="AE617" s="39"/>
      <c r="AT617" s="18" t="s">
        <v>261</v>
      </c>
      <c r="AU617" s="18" t="s">
        <v>14</v>
      </c>
    </row>
    <row r="618" s="13" customFormat="1">
      <c r="A618" s="13"/>
      <c r="B618" s="262"/>
      <c r="C618" s="263"/>
      <c r="D618" s="258" t="s">
        <v>266</v>
      </c>
      <c r="E618" s="264" t="s">
        <v>142</v>
      </c>
      <c r="F618" s="265" t="s">
        <v>933</v>
      </c>
      <c r="G618" s="263"/>
      <c r="H618" s="266">
        <v>860</v>
      </c>
      <c r="I618" s="267"/>
      <c r="J618" s="263"/>
      <c r="K618" s="263"/>
      <c r="L618" s="268"/>
      <c r="M618" s="269"/>
      <c r="N618" s="270"/>
      <c r="O618" s="270"/>
      <c r="P618" s="270"/>
      <c r="Q618" s="270"/>
      <c r="R618" s="270"/>
      <c r="S618" s="270"/>
      <c r="T618" s="271"/>
      <c r="U618" s="13"/>
      <c r="V618" s="13"/>
      <c r="W618" s="13"/>
      <c r="X618" s="13"/>
      <c r="Y618" s="13"/>
      <c r="Z618" s="13"/>
      <c r="AA618" s="13"/>
      <c r="AB618" s="13"/>
      <c r="AC618" s="13"/>
      <c r="AD618" s="13"/>
      <c r="AE618" s="13"/>
      <c r="AT618" s="272" t="s">
        <v>266</v>
      </c>
      <c r="AU618" s="272" t="s">
        <v>14</v>
      </c>
      <c r="AV618" s="13" t="s">
        <v>14</v>
      </c>
      <c r="AW618" s="13" t="s">
        <v>36</v>
      </c>
      <c r="AX618" s="13" t="s">
        <v>82</v>
      </c>
      <c r="AY618" s="272" t="s">
        <v>253</v>
      </c>
    </row>
    <row r="619" s="14" customFormat="1">
      <c r="A619" s="14"/>
      <c r="B619" s="273"/>
      <c r="C619" s="274"/>
      <c r="D619" s="258" t="s">
        <v>266</v>
      </c>
      <c r="E619" s="275" t="s">
        <v>1</v>
      </c>
      <c r="F619" s="276" t="s">
        <v>269</v>
      </c>
      <c r="G619" s="274"/>
      <c r="H619" s="277">
        <v>860</v>
      </c>
      <c r="I619" s="278"/>
      <c r="J619" s="274"/>
      <c r="K619" s="274"/>
      <c r="L619" s="279"/>
      <c r="M619" s="280"/>
      <c r="N619" s="281"/>
      <c r="O619" s="281"/>
      <c r="P619" s="281"/>
      <c r="Q619" s="281"/>
      <c r="R619" s="281"/>
      <c r="S619" s="281"/>
      <c r="T619" s="282"/>
      <c r="U619" s="14"/>
      <c r="V619" s="14"/>
      <c r="W619" s="14"/>
      <c r="X619" s="14"/>
      <c r="Y619" s="14"/>
      <c r="Z619" s="14"/>
      <c r="AA619" s="14"/>
      <c r="AB619" s="14"/>
      <c r="AC619" s="14"/>
      <c r="AD619" s="14"/>
      <c r="AE619" s="14"/>
      <c r="AT619" s="283" t="s">
        <v>266</v>
      </c>
      <c r="AU619" s="283" t="s">
        <v>14</v>
      </c>
      <c r="AV619" s="14" t="s">
        <v>259</v>
      </c>
      <c r="AW619" s="14" t="s">
        <v>36</v>
      </c>
      <c r="AX619" s="14" t="s">
        <v>90</v>
      </c>
      <c r="AY619" s="283" t="s">
        <v>253</v>
      </c>
    </row>
    <row r="620" s="2" customFormat="1" ht="48" customHeight="1">
      <c r="A620" s="39"/>
      <c r="B620" s="40"/>
      <c r="C620" s="245" t="s">
        <v>934</v>
      </c>
      <c r="D620" s="245" t="s">
        <v>255</v>
      </c>
      <c r="E620" s="246" t="s">
        <v>935</v>
      </c>
      <c r="F620" s="247" t="s">
        <v>936</v>
      </c>
      <c r="G620" s="248" t="s">
        <v>144</v>
      </c>
      <c r="H620" s="249">
        <v>860</v>
      </c>
      <c r="I620" s="250"/>
      <c r="J620" s="251">
        <f>ROUND(I620*H620,2)</f>
        <v>0</v>
      </c>
      <c r="K620" s="247" t="s">
        <v>258</v>
      </c>
      <c r="L620" s="45"/>
      <c r="M620" s="252" t="s">
        <v>1</v>
      </c>
      <c r="N620" s="253" t="s">
        <v>47</v>
      </c>
      <c r="O620" s="92"/>
      <c r="P620" s="254">
        <f>O620*H620</f>
        <v>0</v>
      </c>
      <c r="Q620" s="254">
        <v>0.00066149999999999998</v>
      </c>
      <c r="R620" s="254">
        <f>Q620*H620</f>
        <v>0.56889000000000001</v>
      </c>
      <c r="S620" s="254">
        <v>0</v>
      </c>
      <c r="T620" s="255">
        <f>S620*H620</f>
        <v>0</v>
      </c>
      <c r="U620" s="39"/>
      <c r="V620" s="39"/>
      <c r="W620" s="39"/>
      <c r="X620" s="39"/>
      <c r="Y620" s="39"/>
      <c r="Z620" s="39"/>
      <c r="AA620" s="39"/>
      <c r="AB620" s="39"/>
      <c r="AC620" s="39"/>
      <c r="AD620" s="39"/>
      <c r="AE620" s="39"/>
      <c r="AR620" s="256" t="s">
        <v>259</v>
      </c>
      <c r="AT620" s="256" t="s">
        <v>255</v>
      </c>
      <c r="AU620" s="256" t="s">
        <v>14</v>
      </c>
      <c r="AY620" s="18" t="s">
        <v>253</v>
      </c>
      <c r="BE620" s="257">
        <f>IF(N620="základní",J620,0)</f>
        <v>0</v>
      </c>
      <c r="BF620" s="257">
        <f>IF(N620="snížená",J620,0)</f>
        <v>0</v>
      </c>
      <c r="BG620" s="257">
        <f>IF(N620="zákl. přenesená",J620,0)</f>
        <v>0</v>
      </c>
      <c r="BH620" s="257">
        <f>IF(N620="sníž. přenesená",J620,0)</f>
        <v>0</v>
      </c>
      <c r="BI620" s="257">
        <f>IF(N620="nulová",J620,0)</f>
        <v>0</v>
      </c>
      <c r="BJ620" s="18" t="s">
        <v>90</v>
      </c>
      <c r="BK620" s="257">
        <f>ROUND(I620*H620,2)</f>
        <v>0</v>
      </c>
      <c r="BL620" s="18" t="s">
        <v>259</v>
      </c>
      <c r="BM620" s="256" t="s">
        <v>937</v>
      </c>
    </row>
    <row r="621" s="2" customFormat="1">
      <c r="A621" s="39"/>
      <c r="B621" s="40"/>
      <c r="C621" s="41"/>
      <c r="D621" s="258" t="s">
        <v>261</v>
      </c>
      <c r="E621" s="41"/>
      <c r="F621" s="259" t="s">
        <v>938</v>
      </c>
      <c r="G621" s="41"/>
      <c r="H621" s="41"/>
      <c r="I621" s="156"/>
      <c r="J621" s="41"/>
      <c r="K621" s="41"/>
      <c r="L621" s="45"/>
      <c r="M621" s="260"/>
      <c r="N621" s="261"/>
      <c r="O621" s="92"/>
      <c r="P621" s="92"/>
      <c r="Q621" s="92"/>
      <c r="R621" s="92"/>
      <c r="S621" s="92"/>
      <c r="T621" s="93"/>
      <c r="U621" s="39"/>
      <c r="V621" s="39"/>
      <c r="W621" s="39"/>
      <c r="X621" s="39"/>
      <c r="Y621" s="39"/>
      <c r="Z621" s="39"/>
      <c r="AA621" s="39"/>
      <c r="AB621" s="39"/>
      <c r="AC621" s="39"/>
      <c r="AD621" s="39"/>
      <c r="AE621" s="39"/>
      <c r="AT621" s="18" t="s">
        <v>261</v>
      </c>
      <c r="AU621" s="18" t="s">
        <v>14</v>
      </c>
    </row>
    <row r="622" s="13" customFormat="1">
      <c r="A622" s="13"/>
      <c r="B622" s="262"/>
      <c r="C622" s="263"/>
      <c r="D622" s="258" t="s">
        <v>266</v>
      </c>
      <c r="E622" s="264" t="s">
        <v>1</v>
      </c>
      <c r="F622" s="265" t="s">
        <v>142</v>
      </c>
      <c r="G622" s="263"/>
      <c r="H622" s="266">
        <v>860</v>
      </c>
      <c r="I622" s="267"/>
      <c r="J622" s="263"/>
      <c r="K622" s="263"/>
      <c r="L622" s="268"/>
      <c r="M622" s="269"/>
      <c r="N622" s="270"/>
      <c r="O622" s="270"/>
      <c r="P622" s="270"/>
      <c r="Q622" s="270"/>
      <c r="R622" s="270"/>
      <c r="S622" s="270"/>
      <c r="T622" s="271"/>
      <c r="U622" s="13"/>
      <c r="V622" s="13"/>
      <c r="W622" s="13"/>
      <c r="X622" s="13"/>
      <c r="Y622" s="13"/>
      <c r="Z622" s="13"/>
      <c r="AA622" s="13"/>
      <c r="AB622" s="13"/>
      <c r="AC622" s="13"/>
      <c r="AD622" s="13"/>
      <c r="AE622" s="13"/>
      <c r="AT622" s="272" t="s">
        <v>266</v>
      </c>
      <c r="AU622" s="272" t="s">
        <v>14</v>
      </c>
      <c r="AV622" s="13" t="s">
        <v>14</v>
      </c>
      <c r="AW622" s="13" t="s">
        <v>36</v>
      </c>
      <c r="AX622" s="13" t="s">
        <v>82</v>
      </c>
      <c r="AY622" s="272" t="s">
        <v>253</v>
      </c>
    </row>
    <row r="623" s="14" customFormat="1">
      <c r="A623" s="14"/>
      <c r="B623" s="273"/>
      <c r="C623" s="274"/>
      <c r="D623" s="258" t="s">
        <v>266</v>
      </c>
      <c r="E623" s="275" t="s">
        <v>1</v>
      </c>
      <c r="F623" s="276" t="s">
        <v>269</v>
      </c>
      <c r="G623" s="274"/>
      <c r="H623" s="277">
        <v>860</v>
      </c>
      <c r="I623" s="278"/>
      <c r="J623" s="274"/>
      <c r="K623" s="274"/>
      <c r="L623" s="279"/>
      <c r="M623" s="280"/>
      <c r="N623" s="281"/>
      <c r="O623" s="281"/>
      <c r="P623" s="281"/>
      <c r="Q623" s="281"/>
      <c r="R623" s="281"/>
      <c r="S623" s="281"/>
      <c r="T623" s="282"/>
      <c r="U623" s="14"/>
      <c r="V623" s="14"/>
      <c r="W623" s="14"/>
      <c r="X623" s="14"/>
      <c r="Y623" s="14"/>
      <c r="Z623" s="14"/>
      <c r="AA623" s="14"/>
      <c r="AB623" s="14"/>
      <c r="AC623" s="14"/>
      <c r="AD623" s="14"/>
      <c r="AE623" s="14"/>
      <c r="AT623" s="283" t="s">
        <v>266</v>
      </c>
      <c r="AU623" s="283" t="s">
        <v>14</v>
      </c>
      <c r="AV623" s="14" t="s">
        <v>259</v>
      </c>
      <c r="AW623" s="14" t="s">
        <v>36</v>
      </c>
      <c r="AX623" s="14" t="s">
        <v>90</v>
      </c>
      <c r="AY623" s="283" t="s">
        <v>253</v>
      </c>
    </row>
    <row r="624" s="2" customFormat="1" ht="24" customHeight="1">
      <c r="A624" s="39"/>
      <c r="B624" s="40"/>
      <c r="C624" s="245" t="s">
        <v>939</v>
      </c>
      <c r="D624" s="245" t="s">
        <v>255</v>
      </c>
      <c r="E624" s="246" t="s">
        <v>940</v>
      </c>
      <c r="F624" s="247" t="s">
        <v>941</v>
      </c>
      <c r="G624" s="248" t="s">
        <v>140</v>
      </c>
      <c r="H624" s="249">
        <v>3858.5999999999999</v>
      </c>
      <c r="I624" s="250"/>
      <c r="J624" s="251">
        <f>ROUND(I624*H624,2)</f>
        <v>0</v>
      </c>
      <c r="K624" s="247" t="s">
        <v>258</v>
      </c>
      <c r="L624" s="45"/>
      <c r="M624" s="252" t="s">
        <v>1</v>
      </c>
      <c r="N624" s="253" t="s">
        <v>47</v>
      </c>
      <c r="O624" s="92"/>
      <c r="P624" s="254">
        <f>O624*H624</f>
        <v>0</v>
      </c>
      <c r="Q624" s="254">
        <v>0.00037950000000000001</v>
      </c>
      <c r="R624" s="254">
        <f>Q624*H624</f>
        <v>1.4643387000000001</v>
      </c>
      <c r="S624" s="254">
        <v>0</v>
      </c>
      <c r="T624" s="255">
        <f>S624*H624</f>
        <v>0</v>
      </c>
      <c r="U624" s="39"/>
      <c r="V624" s="39"/>
      <c r="W624" s="39"/>
      <c r="X624" s="39"/>
      <c r="Y624" s="39"/>
      <c r="Z624" s="39"/>
      <c r="AA624" s="39"/>
      <c r="AB624" s="39"/>
      <c r="AC624" s="39"/>
      <c r="AD624" s="39"/>
      <c r="AE624" s="39"/>
      <c r="AR624" s="256" t="s">
        <v>259</v>
      </c>
      <c r="AT624" s="256" t="s">
        <v>255</v>
      </c>
      <c r="AU624" s="256" t="s">
        <v>14</v>
      </c>
      <c r="AY624" s="18" t="s">
        <v>253</v>
      </c>
      <c r="BE624" s="257">
        <f>IF(N624="základní",J624,0)</f>
        <v>0</v>
      </c>
      <c r="BF624" s="257">
        <f>IF(N624="snížená",J624,0)</f>
        <v>0</v>
      </c>
      <c r="BG624" s="257">
        <f>IF(N624="zákl. přenesená",J624,0)</f>
        <v>0</v>
      </c>
      <c r="BH624" s="257">
        <f>IF(N624="sníž. přenesená",J624,0)</f>
        <v>0</v>
      </c>
      <c r="BI624" s="257">
        <f>IF(N624="nulová",J624,0)</f>
        <v>0</v>
      </c>
      <c r="BJ624" s="18" t="s">
        <v>90</v>
      </c>
      <c r="BK624" s="257">
        <f>ROUND(I624*H624,2)</f>
        <v>0</v>
      </c>
      <c r="BL624" s="18" t="s">
        <v>259</v>
      </c>
      <c r="BM624" s="256" t="s">
        <v>942</v>
      </c>
    </row>
    <row r="625" s="2" customFormat="1">
      <c r="A625" s="39"/>
      <c r="B625" s="40"/>
      <c r="C625" s="41"/>
      <c r="D625" s="258" t="s">
        <v>261</v>
      </c>
      <c r="E625" s="41"/>
      <c r="F625" s="259" t="s">
        <v>943</v>
      </c>
      <c r="G625" s="41"/>
      <c r="H625" s="41"/>
      <c r="I625" s="156"/>
      <c r="J625" s="41"/>
      <c r="K625" s="41"/>
      <c r="L625" s="45"/>
      <c r="M625" s="260"/>
      <c r="N625" s="261"/>
      <c r="O625" s="92"/>
      <c r="P625" s="92"/>
      <c r="Q625" s="92"/>
      <c r="R625" s="92"/>
      <c r="S625" s="92"/>
      <c r="T625" s="93"/>
      <c r="U625" s="39"/>
      <c r="V625" s="39"/>
      <c r="W625" s="39"/>
      <c r="X625" s="39"/>
      <c r="Y625" s="39"/>
      <c r="Z625" s="39"/>
      <c r="AA625" s="39"/>
      <c r="AB625" s="39"/>
      <c r="AC625" s="39"/>
      <c r="AD625" s="39"/>
      <c r="AE625" s="39"/>
      <c r="AT625" s="18" t="s">
        <v>261</v>
      </c>
      <c r="AU625" s="18" t="s">
        <v>14</v>
      </c>
    </row>
    <row r="626" s="13" customFormat="1">
      <c r="A626" s="13"/>
      <c r="B626" s="262"/>
      <c r="C626" s="263"/>
      <c r="D626" s="258" t="s">
        <v>266</v>
      </c>
      <c r="E626" s="264" t="s">
        <v>1</v>
      </c>
      <c r="F626" s="265" t="s">
        <v>944</v>
      </c>
      <c r="G626" s="263"/>
      <c r="H626" s="266">
        <v>3858.5999999999999</v>
      </c>
      <c r="I626" s="267"/>
      <c r="J626" s="263"/>
      <c r="K626" s="263"/>
      <c r="L626" s="268"/>
      <c r="M626" s="269"/>
      <c r="N626" s="270"/>
      <c r="O626" s="270"/>
      <c r="P626" s="270"/>
      <c r="Q626" s="270"/>
      <c r="R626" s="270"/>
      <c r="S626" s="270"/>
      <c r="T626" s="271"/>
      <c r="U626" s="13"/>
      <c r="V626" s="13"/>
      <c r="W626" s="13"/>
      <c r="X626" s="13"/>
      <c r="Y626" s="13"/>
      <c r="Z626" s="13"/>
      <c r="AA626" s="13"/>
      <c r="AB626" s="13"/>
      <c r="AC626" s="13"/>
      <c r="AD626" s="13"/>
      <c r="AE626" s="13"/>
      <c r="AT626" s="272" t="s">
        <v>266</v>
      </c>
      <c r="AU626" s="272" t="s">
        <v>14</v>
      </c>
      <c r="AV626" s="13" t="s">
        <v>14</v>
      </c>
      <c r="AW626" s="13" t="s">
        <v>36</v>
      </c>
      <c r="AX626" s="13" t="s">
        <v>82</v>
      </c>
      <c r="AY626" s="272" t="s">
        <v>253</v>
      </c>
    </row>
    <row r="627" s="14" customFormat="1">
      <c r="A627" s="14"/>
      <c r="B627" s="273"/>
      <c r="C627" s="274"/>
      <c r="D627" s="258" t="s">
        <v>266</v>
      </c>
      <c r="E627" s="275" t="s">
        <v>1</v>
      </c>
      <c r="F627" s="276" t="s">
        <v>269</v>
      </c>
      <c r="G627" s="274"/>
      <c r="H627" s="277">
        <v>3858.5999999999999</v>
      </c>
      <c r="I627" s="278"/>
      <c r="J627" s="274"/>
      <c r="K627" s="274"/>
      <c r="L627" s="279"/>
      <c r="M627" s="280"/>
      <c r="N627" s="281"/>
      <c r="O627" s="281"/>
      <c r="P627" s="281"/>
      <c r="Q627" s="281"/>
      <c r="R627" s="281"/>
      <c r="S627" s="281"/>
      <c r="T627" s="282"/>
      <c r="U627" s="14"/>
      <c r="V627" s="14"/>
      <c r="W627" s="14"/>
      <c r="X627" s="14"/>
      <c r="Y627" s="14"/>
      <c r="Z627" s="14"/>
      <c r="AA627" s="14"/>
      <c r="AB627" s="14"/>
      <c r="AC627" s="14"/>
      <c r="AD627" s="14"/>
      <c r="AE627" s="14"/>
      <c r="AT627" s="283" t="s">
        <v>266</v>
      </c>
      <c r="AU627" s="283" t="s">
        <v>14</v>
      </c>
      <c r="AV627" s="14" t="s">
        <v>259</v>
      </c>
      <c r="AW627" s="14" t="s">
        <v>36</v>
      </c>
      <c r="AX627" s="14" t="s">
        <v>90</v>
      </c>
      <c r="AY627" s="283" t="s">
        <v>253</v>
      </c>
    </row>
    <row r="628" s="2" customFormat="1" ht="24" customHeight="1">
      <c r="A628" s="39"/>
      <c r="B628" s="40"/>
      <c r="C628" s="245" t="s">
        <v>945</v>
      </c>
      <c r="D628" s="245" t="s">
        <v>255</v>
      </c>
      <c r="E628" s="246" t="s">
        <v>946</v>
      </c>
      <c r="F628" s="247" t="s">
        <v>947</v>
      </c>
      <c r="G628" s="248" t="s">
        <v>140</v>
      </c>
      <c r="H628" s="249">
        <v>1650</v>
      </c>
      <c r="I628" s="250"/>
      <c r="J628" s="251">
        <f>ROUND(I628*H628,2)</f>
        <v>0</v>
      </c>
      <c r="K628" s="247" t="s">
        <v>1</v>
      </c>
      <c r="L628" s="45"/>
      <c r="M628" s="252" t="s">
        <v>1</v>
      </c>
      <c r="N628" s="253" t="s">
        <v>47</v>
      </c>
      <c r="O628" s="92"/>
      <c r="P628" s="254">
        <f>O628*H628</f>
        <v>0</v>
      </c>
      <c r="Q628" s="254">
        <v>0.00068749999999999996</v>
      </c>
      <c r="R628" s="254">
        <f>Q628*H628</f>
        <v>1.1343749999999999</v>
      </c>
      <c r="S628" s="254">
        <v>0</v>
      </c>
      <c r="T628" s="255">
        <f>S628*H628</f>
        <v>0</v>
      </c>
      <c r="U628" s="39"/>
      <c r="V628" s="39"/>
      <c r="W628" s="39"/>
      <c r="X628" s="39"/>
      <c r="Y628" s="39"/>
      <c r="Z628" s="39"/>
      <c r="AA628" s="39"/>
      <c r="AB628" s="39"/>
      <c r="AC628" s="39"/>
      <c r="AD628" s="39"/>
      <c r="AE628" s="39"/>
      <c r="AR628" s="256" t="s">
        <v>259</v>
      </c>
      <c r="AT628" s="256" t="s">
        <v>255</v>
      </c>
      <c r="AU628" s="256" t="s">
        <v>14</v>
      </c>
      <c r="AY628" s="18" t="s">
        <v>253</v>
      </c>
      <c r="BE628" s="257">
        <f>IF(N628="základní",J628,0)</f>
        <v>0</v>
      </c>
      <c r="BF628" s="257">
        <f>IF(N628="snížená",J628,0)</f>
        <v>0</v>
      </c>
      <c r="BG628" s="257">
        <f>IF(N628="zákl. přenesená",J628,0)</f>
        <v>0</v>
      </c>
      <c r="BH628" s="257">
        <f>IF(N628="sníž. přenesená",J628,0)</f>
        <v>0</v>
      </c>
      <c r="BI628" s="257">
        <f>IF(N628="nulová",J628,0)</f>
        <v>0</v>
      </c>
      <c r="BJ628" s="18" t="s">
        <v>90</v>
      </c>
      <c r="BK628" s="257">
        <f>ROUND(I628*H628,2)</f>
        <v>0</v>
      </c>
      <c r="BL628" s="18" t="s">
        <v>259</v>
      </c>
      <c r="BM628" s="256" t="s">
        <v>948</v>
      </c>
    </row>
    <row r="629" s="2" customFormat="1">
      <c r="A629" s="39"/>
      <c r="B629" s="40"/>
      <c r="C629" s="41"/>
      <c r="D629" s="258" t="s">
        <v>261</v>
      </c>
      <c r="E629" s="41"/>
      <c r="F629" s="259" t="s">
        <v>949</v>
      </c>
      <c r="G629" s="41"/>
      <c r="H629" s="41"/>
      <c r="I629" s="156"/>
      <c r="J629" s="41"/>
      <c r="K629" s="41"/>
      <c r="L629" s="45"/>
      <c r="M629" s="260"/>
      <c r="N629" s="261"/>
      <c r="O629" s="92"/>
      <c r="P629" s="92"/>
      <c r="Q629" s="92"/>
      <c r="R629" s="92"/>
      <c r="S629" s="92"/>
      <c r="T629" s="93"/>
      <c r="U629" s="39"/>
      <c r="V629" s="39"/>
      <c r="W629" s="39"/>
      <c r="X629" s="39"/>
      <c r="Y629" s="39"/>
      <c r="Z629" s="39"/>
      <c r="AA629" s="39"/>
      <c r="AB629" s="39"/>
      <c r="AC629" s="39"/>
      <c r="AD629" s="39"/>
      <c r="AE629" s="39"/>
      <c r="AT629" s="18" t="s">
        <v>261</v>
      </c>
      <c r="AU629" s="18" t="s">
        <v>14</v>
      </c>
    </row>
    <row r="630" s="13" customFormat="1">
      <c r="A630" s="13"/>
      <c r="B630" s="262"/>
      <c r="C630" s="263"/>
      <c r="D630" s="258" t="s">
        <v>266</v>
      </c>
      <c r="E630" s="264" t="s">
        <v>1</v>
      </c>
      <c r="F630" s="265" t="s">
        <v>950</v>
      </c>
      <c r="G630" s="263"/>
      <c r="H630" s="266">
        <v>1650</v>
      </c>
      <c r="I630" s="267"/>
      <c r="J630" s="263"/>
      <c r="K630" s="263"/>
      <c r="L630" s="268"/>
      <c r="M630" s="269"/>
      <c r="N630" s="270"/>
      <c r="O630" s="270"/>
      <c r="P630" s="270"/>
      <c r="Q630" s="270"/>
      <c r="R630" s="270"/>
      <c r="S630" s="270"/>
      <c r="T630" s="271"/>
      <c r="U630" s="13"/>
      <c r="V630" s="13"/>
      <c r="W630" s="13"/>
      <c r="X630" s="13"/>
      <c r="Y630" s="13"/>
      <c r="Z630" s="13"/>
      <c r="AA630" s="13"/>
      <c r="AB630" s="13"/>
      <c r="AC630" s="13"/>
      <c r="AD630" s="13"/>
      <c r="AE630" s="13"/>
      <c r="AT630" s="272" t="s">
        <v>266</v>
      </c>
      <c r="AU630" s="272" t="s">
        <v>14</v>
      </c>
      <c r="AV630" s="13" t="s">
        <v>14</v>
      </c>
      <c r="AW630" s="13" t="s">
        <v>36</v>
      </c>
      <c r="AX630" s="13" t="s">
        <v>82</v>
      </c>
      <c r="AY630" s="272" t="s">
        <v>253</v>
      </c>
    </row>
    <row r="631" s="14" customFormat="1">
      <c r="A631" s="14"/>
      <c r="B631" s="273"/>
      <c r="C631" s="274"/>
      <c r="D631" s="258" t="s">
        <v>266</v>
      </c>
      <c r="E631" s="275" t="s">
        <v>1</v>
      </c>
      <c r="F631" s="276" t="s">
        <v>269</v>
      </c>
      <c r="G631" s="274"/>
      <c r="H631" s="277">
        <v>1650</v>
      </c>
      <c r="I631" s="278"/>
      <c r="J631" s="274"/>
      <c r="K631" s="274"/>
      <c r="L631" s="279"/>
      <c r="M631" s="280"/>
      <c r="N631" s="281"/>
      <c r="O631" s="281"/>
      <c r="P631" s="281"/>
      <c r="Q631" s="281"/>
      <c r="R631" s="281"/>
      <c r="S631" s="281"/>
      <c r="T631" s="282"/>
      <c r="U631" s="14"/>
      <c r="V631" s="14"/>
      <c r="W631" s="14"/>
      <c r="X631" s="14"/>
      <c r="Y631" s="14"/>
      <c r="Z631" s="14"/>
      <c r="AA631" s="14"/>
      <c r="AB631" s="14"/>
      <c r="AC631" s="14"/>
      <c r="AD631" s="14"/>
      <c r="AE631" s="14"/>
      <c r="AT631" s="283" t="s">
        <v>266</v>
      </c>
      <c r="AU631" s="283" t="s">
        <v>14</v>
      </c>
      <c r="AV631" s="14" t="s">
        <v>259</v>
      </c>
      <c r="AW631" s="14" t="s">
        <v>36</v>
      </c>
      <c r="AX631" s="14" t="s">
        <v>90</v>
      </c>
      <c r="AY631" s="283" t="s">
        <v>253</v>
      </c>
    </row>
    <row r="632" s="2" customFormat="1" ht="24" customHeight="1">
      <c r="A632" s="39"/>
      <c r="B632" s="40"/>
      <c r="C632" s="245" t="s">
        <v>951</v>
      </c>
      <c r="D632" s="245" t="s">
        <v>255</v>
      </c>
      <c r="E632" s="246" t="s">
        <v>952</v>
      </c>
      <c r="F632" s="247" t="s">
        <v>953</v>
      </c>
      <c r="G632" s="248" t="s">
        <v>140</v>
      </c>
      <c r="H632" s="249">
        <v>3858.5999999999999</v>
      </c>
      <c r="I632" s="250"/>
      <c r="J632" s="251">
        <f>ROUND(I632*H632,2)</f>
        <v>0</v>
      </c>
      <c r="K632" s="247" t="s">
        <v>1</v>
      </c>
      <c r="L632" s="45"/>
      <c r="M632" s="252" t="s">
        <v>1</v>
      </c>
      <c r="N632" s="253" t="s">
        <v>47</v>
      </c>
      <c r="O632" s="92"/>
      <c r="P632" s="254">
        <f>O632*H632</f>
        <v>0</v>
      </c>
      <c r="Q632" s="254">
        <v>0.0010175</v>
      </c>
      <c r="R632" s="254">
        <f>Q632*H632</f>
        <v>3.9261254999999999</v>
      </c>
      <c r="S632" s="254">
        <v>0</v>
      </c>
      <c r="T632" s="255">
        <f>S632*H632</f>
        <v>0</v>
      </c>
      <c r="U632" s="39"/>
      <c r="V632" s="39"/>
      <c r="W632" s="39"/>
      <c r="X632" s="39"/>
      <c r="Y632" s="39"/>
      <c r="Z632" s="39"/>
      <c r="AA632" s="39"/>
      <c r="AB632" s="39"/>
      <c r="AC632" s="39"/>
      <c r="AD632" s="39"/>
      <c r="AE632" s="39"/>
      <c r="AR632" s="256" t="s">
        <v>259</v>
      </c>
      <c r="AT632" s="256" t="s">
        <v>255</v>
      </c>
      <c r="AU632" s="256" t="s">
        <v>14</v>
      </c>
      <c r="AY632" s="18" t="s">
        <v>253</v>
      </c>
      <c r="BE632" s="257">
        <f>IF(N632="základní",J632,0)</f>
        <v>0</v>
      </c>
      <c r="BF632" s="257">
        <f>IF(N632="snížená",J632,0)</f>
        <v>0</v>
      </c>
      <c r="BG632" s="257">
        <f>IF(N632="zákl. přenesená",J632,0)</f>
        <v>0</v>
      </c>
      <c r="BH632" s="257">
        <f>IF(N632="sníž. přenesená",J632,0)</f>
        <v>0</v>
      </c>
      <c r="BI632" s="257">
        <f>IF(N632="nulová",J632,0)</f>
        <v>0</v>
      </c>
      <c r="BJ632" s="18" t="s">
        <v>90</v>
      </c>
      <c r="BK632" s="257">
        <f>ROUND(I632*H632,2)</f>
        <v>0</v>
      </c>
      <c r="BL632" s="18" t="s">
        <v>259</v>
      </c>
      <c r="BM632" s="256" t="s">
        <v>954</v>
      </c>
    </row>
    <row r="633" s="2" customFormat="1">
      <c r="A633" s="39"/>
      <c r="B633" s="40"/>
      <c r="C633" s="41"/>
      <c r="D633" s="258" t="s">
        <v>261</v>
      </c>
      <c r="E633" s="41"/>
      <c r="F633" s="259" t="s">
        <v>949</v>
      </c>
      <c r="G633" s="41"/>
      <c r="H633" s="41"/>
      <c r="I633" s="156"/>
      <c r="J633" s="41"/>
      <c r="K633" s="41"/>
      <c r="L633" s="45"/>
      <c r="M633" s="260"/>
      <c r="N633" s="261"/>
      <c r="O633" s="92"/>
      <c r="P633" s="92"/>
      <c r="Q633" s="92"/>
      <c r="R633" s="92"/>
      <c r="S633" s="92"/>
      <c r="T633" s="93"/>
      <c r="U633" s="39"/>
      <c r="V633" s="39"/>
      <c r="W633" s="39"/>
      <c r="X633" s="39"/>
      <c r="Y633" s="39"/>
      <c r="Z633" s="39"/>
      <c r="AA633" s="39"/>
      <c r="AB633" s="39"/>
      <c r="AC633" s="39"/>
      <c r="AD633" s="39"/>
      <c r="AE633" s="39"/>
      <c r="AT633" s="18" t="s">
        <v>261</v>
      </c>
      <c r="AU633" s="18" t="s">
        <v>14</v>
      </c>
    </row>
    <row r="634" s="13" customFormat="1">
      <c r="A634" s="13"/>
      <c r="B634" s="262"/>
      <c r="C634" s="263"/>
      <c r="D634" s="258" t="s">
        <v>266</v>
      </c>
      <c r="E634" s="264" t="s">
        <v>1</v>
      </c>
      <c r="F634" s="265" t="s">
        <v>944</v>
      </c>
      <c r="G634" s="263"/>
      <c r="H634" s="266">
        <v>3858.5999999999999</v>
      </c>
      <c r="I634" s="267"/>
      <c r="J634" s="263"/>
      <c r="K634" s="263"/>
      <c r="L634" s="268"/>
      <c r="M634" s="269"/>
      <c r="N634" s="270"/>
      <c r="O634" s="270"/>
      <c r="P634" s="270"/>
      <c r="Q634" s="270"/>
      <c r="R634" s="270"/>
      <c r="S634" s="270"/>
      <c r="T634" s="271"/>
      <c r="U634" s="13"/>
      <c r="V634" s="13"/>
      <c r="W634" s="13"/>
      <c r="X634" s="13"/>
      <c r="Y634" s="13"/>
      <c r="Z634" s="13"/>
      <c r="AA634" s="13"/>
      <c r="AB634" s="13"/>
      <c r="AC634" s="13"/>
      <c r="AD634" s="13"/>
      <c r="AE634" s="13"/>
      <c r="AT634" s="272" t="s">
        <v>266</v>
      </c>
      <c r="AU634" s="272" t="s">
        <v>14</v>
      </c>
      <c r="AV634" s="13" t="s">
        <v>14</v>
      </c>
      <c r="AW634" s="13" t="s">
        <v>36</v>
      </c>
      <c r="AX634" s="13" t="s">
        <v>82</v>
      </c>
      <c r="AY634" s="272" t="s">
        <v>253</v>
      </c>
    </row>
    <row r="635" s="14" customFormat="1">
      <c r="A635" s="14"/>
      <c r="B635" s="273"/>
      <c r="C635" s="274"/>
      <c r="D635" s="258" t="s">
        <v>266</v>
      </c>
      <c r="E635" s="275" t="s">
        <v>1</v>
      </c>
      <c r="F635" s="276" t="s">
        <v>269</v>
      </c>
      <c r="G635" s="274"/>
      <c r="H635" s="277">
        <v>3858.5999999999999</v>
      </c>
      <c r="I635" s="278"/>
      <c r="J635" s="274"/>
      <c r="K635" s="274"/>
      <c r="L635" s="279"/>
      <c r="M635" s="280"/>
      <c r="N635" s="281"/>
      <c r="O635" s="281"/>
      <c r="P635" s="281"/>
      <c r="Q635" s="281"/>
      <c r="R635" s="281"/>
      <c r="S635" s="281"/>
      <c r="T635" s="282"/>
      <c r="U635" s="14"/>
      <c r="V635" s="14"/>
      <c r="W635" s="14"/>
      <c r="X635" s="14"/>
      <c r="Y635" s="14"/>
      <c r="Z635" s="14"/>
      <c r="AA635" s="14"/>
      <c r="AB635" s="14"/>
      <c r="AC635" s="14"/>
      <c r="AD635" s="14"/>
      <c r="AE635" s="14"/>
      <c r="AT635" s="283" t="s">
        <v>266</v>
      </c>
      <c r="AU635" s="283" t="s">
        <v>14</v>
      </c>
      <c r="AV635" s="14" t="s">
        <v>259</v>
      </c>
      <c r="AW635" s="14" t="s">
        <v>36</v>
      </c>
      <c r="AX635" s="14" t="s">
        <v>90</v>
      </c>
      <c r="AY635" s="283" t="s">
        <v>253</v>
      </c>
    </row>
    <row r="636" s="2" customFormat="1" ht="16.5" customHeight="1">
      <c r="A636" s="39"/>
      <c r="B636" s="40"/>
      <c r="C636" s="245" t="s">
        <v>955</v>
      </c>
      <c r="D636" s="245" t="s">
        <v>255</v>
      </c>
      <c r="E636" s="246" t="s">
        <v>956</v>
      </c>
      <c r="F636" s="247" t="s">
        <v>957</v>
      </c>
      <c r="G636" s="248" t="s">
        <v>178</v>
      </c>
      <c r="H636" s="249">
        <v>9</v>
      </c>
      <c r="I636" s="250"/>
      <c r="J636" s="251">
        <f>ROUND(I636*H636,2)</f>
        <v>0</v>
      </c>
      <c r="K636" s="247" t="s">
        <v>258</v>
      </c>
      <c r="L636" s="45"/>
      <c r="M636" s="252" t="s">
        <v>1</v>
      </c>
      <c r="N636" s="253" t="s">
        <v>47</v>
      </c>
      <c r="O636" s="92"/>
      <c r="P636" s="254">
        <f>O636*H636</f>
        <v>0</v>
      </c>
      <c r="Q636" s="254">
        <v>0.35743999999999998</v>
      </c>
      <c r="R636" s="254">
        <f>Q636*H636</f>
        <v>3.2169599999999998</v>
      </c>
      <c r="S636" s="254">
        <v>0</v>
      </c>
      <c r="T636" s="255">
        <f>S636*H636</f>
        <v>0</v>
      </c>
      <c r="U636" s="39"/>
      <c r="V636" s="39"/>
      <c r="W636" s="39"/>
      <c r="X636" s="39"/>
      <c r="Y636" s="39"/>
      <c r="Z636" s="39"/>
      <c r="AA636" s="39"/>
      <c r="AB636" s="39"/>
      <c r="AC636" s="39"/>
      <c r="AD636" s="39"/>
      <c r="AE636" s="39"/>
      <c r="AR636" s="256" t="s">
        <v>259</v>
      </c>
      <c r="AT636" s="256" t="s">
        <v>255</v>
      </c>
      <c r="AU636" s="256" t="s">
        <v>14</v>
      </c>
      <c r="AY636" s="18" t="s">
        <v>253</v>
      </c>
      <c r="BE636" s="257">
        <f>IF(N636="základní",J636,0)</f>
        <v>0</v>
      </c>
      <c r="BF636" s="257">
        <f>IF(N636="snížená",J636,0)</f>
        <v>0</v>
      </c>
      <c r="BG636" s="257">
        <f>IF(N636="zákl. přenesená",J636,0)</f>
        <v>0</v>
      </c>
      <c r="BH636" s="257">
        <f>IF(N636="sníž. přenesená",J636,0)</f>
        <v>0</v>
      </c>
      <c r="BI636" s="257">
        <f>IF(N636="nulová",J636,0)</f>
        <v>0</v>
      </c>
      <c r="BJ636" s="18" t="s">
        <v>90</v>
      </c>
      <c r="BK636" s="257">
        <f>ROUND(I636*H636,2)</f>
        <v>0</v>
      </c>
      <c r="BL636" s="18" t="s">
        <v>259</v>
      </c>
      <c r="BM636" s="256" t="s">
        <v>958</v>
      </c>
    </row>
    <row r="637" s="2" customFormat="1">
      <c r="A637" s="39"/>
      <c r="B637" s="40"/>
      <c r="C637" s="41"/>
      <c r="D637" s="258" t="s">
        <v>261</v>
      </c>
      <c r="E637" s="41"/>
      <c r="F637" s="259" t="s">
        <v>959</v>
      </c>
      <c r="G637" s="41"/>
      <c r="H637" s="41"/>
      <c r="I637" s="156"/>
      <c r="J637" s="41"/>
      <c r="K637" s="41"/>
      <c r="L637" s="45"/>
      <c r="M637" s="260"/>
      <c r="N637" s="261"/>
      <c r="O637" s="92"/>
      <c r="P637" s="92"/>
      <c r="Q637" s="92"/>
      <c r="R637" s="92"/>
      <c r="S637" s="92"/>
      <c r="T637" s="93"/>
      <c r="U637" s="39"/>
      <c r="V637" s="39"/>
      <c r="W637" s="39"/>
      <c r="X637" s="39"/>
      <c r="Y637" s="39"/>
      <c r="Z637" s="39"/>
      <c r="AA637" s="39"/>
      <c r="AB637" s="39"/>
      <c r="AC637" s="39"/>
      <c r="AD637" s="39"/>
      <c r="AE637" s="39"/>
      <c r="AT637" s="18" t="s">
        <v>261</v>
      </c>
      <c r="AU637" s="18" t="s">
        <v>14</v>
      </c>
    </row>
    <row r="638" s="13" customFormat="1">
      <c r="A638" s="13"/>
      <c r="B638" s="262"/>
      <c r="C638" s="263"/>
      <c r="D638" s="258" t="s">
        <v>266</v>
      </c>
      <c r="E638" s="264" t="s">
        <v>1</v>
      </c>
      <c r="F638" s="265" t="s">
        <v>960</v>
      </c>
      <c r="G638" s="263"/>
      <c r="H638" s="266">
        <v>9</v>
      </c>
      <c r="I638" s="267"/>
      <c r="J638" s="263"/>
      <c r="K638" s="263"/>
      <c r="L638" s="268"/>
      <c r="M638" s="269"/>
      <c r="N638" s="270"/>
      <c r="O638" s="270"/>
      <c r="P638" s="270"/>
      <c r="Q638" s="270"/>
      <c r="R638" s="270"/>
      <c r="S638" s="270"/>
      <c r="T638" s="271"/>
      <c r="U638" s="13"/>
      <c r="V638" s="13"/>
      <c r="W638" s="13"/>
      <c r="X638" s="13"/>
      <c r="Y638" s="13"/>
      <c r="Z638" s="13"/>
      <c r="AA638" s="13"/>
      <c r="AB638" s="13"/>
      <c r="AC638" s="13"/>
      <c r="AD638" s="13"/>
      <c r="AE638" s="13"/>
      <c r="AT638" s="272" t="s">
        <v>266</v>
      </c>
      <c r="AU638" s="272" t="s">
        <v>14</v>
      </c>
      <c r="AV638" s="13" t="s">
        <v>14</v>
      </c>
      <c r="AW638" s="13" t="s">
        <v>36</v>
      </c>
      <c r="AX638" s="13" t="s">
        <v>82</v>
      </c>
      <c r="AY638" s="272" t="s">
        <v>253</v>
      </c>
    </row>
    <row r="639" s="13" customFormat="1">
      <c r="A639" s="13"/>
      <c r="B639" s="262"/>
      <c r="C639" s="263"/>
      <c r="D639" s="258" t="s">
        <v>266</v>
      </c>
      <c r="E639" s="264" t="s">
        <v>1</v>
      </c>
      <c r="F639" s="265" t="s">
        <v>961</v>
      </c>
      <c r="G639" s="263"/>
      <c r="H639" s="266">
        <v>0</v>
      </c>
      <c r="I639" s="267"/>
      <c r="J639" s="263"/>
      <c r="K639" s="263"/>
      <c r="L639" s="268"/>
      <c r="M639" s="269"/>
      <c r="N639" s="270"/>
      <c r="O639" s="270"/>
      <c r="P639" s="270"/>
      <c r="Q639" s="270"/>
      <c r="R639" s="270"/>
      <c r="S639" s="270"/>
      <c r="T639" s="271"/>
      <c r="U639" s="13"/>
      <c r="V639" s="13"/>
      <c r="W639" s="13"/>
      <c r="X639" s="13"/>
      <c r="Y639" s="13"/>
      <c r="Z639" s="13"/>
      <c r="AA639" s="13"/>
      <c r="AB639" s="13"/>
      <c r="AC639" s="13"/>
      <c r="AD639" s="13"/>
      <c r="AE639" s="13"/>
      <c r="AT639" s="272" t="s">
        <v>266</v>
      </c>
      <c r="AU639" s="272" t="s">
        <v>14</v>
      </c>
      <c r="AV639" s="13" t="s">
        <v>14</v>
      </c>
      <c r="AW639" s="13" t="s">
        <v>36</v>
      </c>
      <c r="AX639" s="13" t="s">
        <v>82</v>
      </c>
      <c r="AY639" s="272" t="s">
        <v>253</v>
      </c>
    </row>
    <row r="640" s="14" customFormat="1">
      <c r="A640" s="14"/>
      <c r="B640" s="273"/>
      <c r="C640" s="274"/>
      <c r="D640" s="258" t="s">
        <v>266</v>
      </c>
      <c r="E640" s="275" t="s">
        <v>1</v>
      </c>
      <c r="F640" s="276" t="s">
        <v>269</v>
      </c>
      <c r="G640" s="274"/>
      <c r="H640" s="277">
        <v>9</v>
      </c>
      <c r="I640" s="278"/>
      <c r="J640" s="274"/>
      <c r="K640" s="274"/>
      <c r="L640" s="279"/>
      <c r="M640" s="280"/>
      <c r="N640" s="281"/>
      <c r="O640" s="281"/>
      <c r="P640" s="281"/>
      <c r="Q640" s="281"/>
      <c r="R640" s="281"/>
      <c r="S640" s="281"/>
      <c r="T640" s="282"/>
      <c r="U640" s="14"/>
      <c r="V640" s="14"/>
      <c r="W640" s="14"/>
      <c r="X640" s="14"/>
      <c r="Y640" s="14"/>
      <c r="Z640" s="14"/>
      <c r="AA640" s="14"/>
      <c r="AB640" s="14"/>
      <c r="AC640" s="14"/>
      <c r="AD640" s="14"/>
      <c r="AE640" s="14"/>
      <c r="AT640" s="283" t="s">
        <v>266</v>
      </c>
      <c r="AU640" s="283" t="s">
        <v>14</v>
      </c>
      <c r="AV640" s="14" t="s">
        <v>259</v>
      </c>
      <c r="AW640" s="14" t="s">
        <v>36</v>
      </c>
      <c r="AX640" s="14" t="s">
        <v>90</v>
      </c>
      <c r="AY640" s="283" t="s">
        <v>253</v>
      </c>
    </row>
    <row r="641" s="2" customFormat="1" ht="24" customHeight="1">
      <c r="A641" s="39"/>
      <c r="B641" s="40"/>
      <c r="C641" s="284" t="s">
        <v>962</v>
      </c>
      <c r="D641" s="284" t="s">
        <v>452</v>
      </c>
      <c r="E641" s="285" t="s">
        <v>963</v>
      </c>
      <c r="F641" s="286" t="s">
        <v>964</v>
      </c>
      <c r="G641" s="287" t="s">
        <v>178</v>
      </c>
      <c r="H641" s="288">
        <v>9</v>
      </c>
      <c r="I641" s="289"/>
      <c r="J641" s="290">
        <f>ROUND(I641*H641,2)</f>
        <v>0</v>
      </c>
      <c r="K641" s="286" t="s">
        <v>258</v>
      </c>
      <c r="L641" s="291"/>
      <c r="M641" s="292" t="s">
        <v>1</v>
      </c>
      <c r="N641" s="293" t="s">
        <v>47</v>
      </c>
      <c r="O641" s="92"/>
      <c r="P641" s="254">
        <f>O641*H641</f>
        <v>0</v>
      </c>
      <c r="Q641" s="254">
        <v>0.056599999999999998</v>
      </c>
      <c r="R641" s="254">
        <f>Q641*H641</f>
        <v>0.50939999999999996</v>
      </c>
      <c r="S641" s="254">
        <v>0</v>
      </c>
      <c r="T641" s="255">
        <f>S641*H641</f>
        <v>0</v>
      </c>
      <c r="U641" s="39"/>
      <c r="V641" s="39"/>
      <c r="W641" s="39"/>
      <c r="X641" s="39"/>
      <c r="Y641" s="39"/>
      <c r="Z641" s="39"/>
      <c r="AA641" s="39"/>
      <c r="AB641" s="39"/>
      <c r="AC641" s="39"/>
      <c r="AD641" s="39"/>
      <c r="AE641" s="39"/>
      <c r="AR641" s="256" t="s">
        <v>293</v>
      </c>
      <c r="AT641" s="256" t="s">
        <v>452</v>
      </c>
      <c r="AU641" s="256" t="s">
        <v>14</v>
      </c>
      <c r="AY641" s="18" t="s">
        <v>253</v>
      </c>
      <c r="BE641" s="257">
        <f>IF(N641="základní",J641,0)</f>
        <v>0</v>
      </c>
      <c r="BF641" s="257">
        <f>IF(N641="snížená",J641,0)</f>
        <v>0</v>
      </c>
      <c r="BG641" s="257">
        <f>IF(N641="zákl. přenesená",J641,0)</f>
        <v>0</v>
      </c>
      <c r="BH641" s="257">
        <f>IF(N641="sníž. přenesená",J641,0)</f>
        <v>0</v>
      </c>
      <c r="BI641" s="257">
        <f>IF(N641="nulová",J641,0)</f>
        <v>0</v>
      </c>
      <c r="BJ641" s="18" t="s">
        <v>90</v>
      </c>
      <c r="BK641" s="257">
        <f>ROUND(I641*H641,2)</f>
        <v>0</v>
      </c>
      <c r="BL641" s="18" t="s">
        <v>259</v>
      </c>
      <c r="BM641" s="256" t="s">
        <v>965</v>
      </c>
    </row>
    <row r="642" s="2" customFormat="1">
      <c r="A642" s="39"/>
      <c r="B642" s="40"/>
      <c r="C642" s="41"/>
      <c r="D642" s="258" t="s">
        <v>535</v>
      </c>
      <c r="E642" s="41"/>
      <c r="F642" s="259" t="s">
        <v>966</v>
      </c>
      <c r="G642" s="41"/>
      <c r="H642" s="41"/>
      <c r="I642" s="156"/>
      <c r="J642" s="41"/>
      <c r="K642" s="41"/>
      <c r="L642" s="45"/>
      <c r="M642" s="260"/>
      <c r="N642" s="261"/>
      <c r="O642" s="92"/>
      <c r="P642" s="92"/>
      <c r="Q642" s="92"/>
      <c r="R642" s="92"/>
      <c r="S642" s="92"/>
      <c r="T642" s="93"/>
      <c r="U642" s="39"/>
      <c r="V642" s="39"/>
      <c r="W642" s="39"/>
      <c r="X642" s="39"/>
      <c r="Y642" s="39"/>
      <c r="Z642" s="39"/>
      <c r="AA642" s="39"/>
      <c r="AB642" s="39"/>
      <c r="AC642" s="39"/>
      <c r="AD642" s="39"/>
      <c r="AE642" s="39"/>
      <c r="AT642" s="18" t="s">
        <v>535</v>
      </c>
      <c r="AU642" s="18" t="s">
        <v>14</v>
      </c>
    </row>
    <row r="643" s="2" customFormat="1" ht="24" customHeight="1">
      <c r="A643" s="39"/>
      <c r="B643" s="40"/>
      <c r="C643" s="245" t="s">
        <v>967</v>
      </c>
      <c r="D643" s="245" t="s">
        <v>255</v>
      </c>
      <c r="E643" s="246" t="s">
        <v>968</v>
      </c>
      <c r="F643" s="247" t="s">
        <v>969</v>
      </c>
      <c r="G643" s="248" t="s">
        <v>178</v>
      </c>
      <c r="H643" s="249">
        <v>8</v>
      </c>
      <c r="I643" s="250"/>
      <c r="J643" s="251">
        <f>ROUND(I643*H643,2)</f>
        <v>0</v>
      </c>
      <c r="K643" s="247" t="s">
        <v>258</v>
      </c>
      <c r="L643" s="45"/>
      <c r="M643" s="252" t="s">
        <v>1</v>
      </c>
      <c r="N643" s="253" t="s">
        <v>47</v>
      </c>
      <c r="O643" s="92"/>
      <c r="P643" s="254">
        <f>O643*H643</f>
        <v>0</v>
      </c>
      <c r="Q643" s="254">
        <v>0.001202112</v>
      </c>
      <c r="R643" s="254">
        <f>Q643*H643</f>
        <v>0.0096168959999999998</v>
      </c>
      <c r="S643" s="254">
        <v>0</v>
      </c>
      <c r="T643" s="255">
        <f>S643*H643</f>
        <v>0</v>
      </c>
      <c r="U643" s="39"/>
      <c r="V643" s="39"/>
      <c r="W643" s="39"/>
      <c r="X643" s="39"/>
      <c r="Y643" s="39"/>
      <c r="Z643" s="39"/>
      <c r="AA643" s="39"/>
      <c r="AB643" s="39"/>
      <c r="AC643" s="39"/>
      <c r="AD643" s="39"/>
      <c r="AE643" s="39"/>
      <c r="AR643" s="256" t="s">
        <v>259</v>
      </c>
      <c r="AT643" s="256" t="s">
        <v>255</v>
      </c>
      <c r="AU643" s="256" t="s">
        <v>14</v>
      </c>
      <c r="AY643" s="18" t="s">
        <v>253</v>
      </c>
      <c r="BE643" s="257">
        <f>IF(N643="základní",J643,0)</f>
        <v>0</v>
      </c>
      <c r="BF643" s="257">
        <f>IF(N643="snížená",J643,0)</f>
        <v>0</v>
      </c>
      <c r="BG643" s="257">
        <f>IF(N643="zákl. přenesená",J643,0)</f>
        <v>0</v>
      </c>
      <c r="BH643" s="257">
        <f>IF(N643="sníž. přenesená",J643,0)</f>
        <v>0</v>
      </c>
      <c r="BI643" s="257">
        <f>IF(N643="nulová",J643,0)</f>
        <v>0</v>
      </c>
      <c r="BJ643" s="18" t="s">
        <v>90</v>
      </c>
      <c r="BK643" s="257">
        <f>ROUND(I643*H643,2)</f>
        <v>0</v>
      </c>
      <c r="BL643" s="18" t="s">
        <v>259</v>
      </c>
      <c r="BM643" s="256" t="s">
        <v>970</v>
      </c>
    </row>
    <row r="644" s="2" customFormat="1">
      <c r="A644" s="39"/>
      <c r="B644" s="40"/>
      <c r="C644" s="41"/>
      <c r="D644" s="258" t="s">
        <v>261</v>
      </c>
      <c r="E644" s="41"/>
      <c r="F644" s="259" t="s">
        <v>971</v>
      </c>
      <c r="G644" s="41"/>
      <c r="H644" s="41"/>
      <c r="I644" s="156"/>
      <c r="J644" s="41"/>
      <c r="K644" s="41"/>
      <c r="L644" s="45"/>
      <c r="M644" s="260"/>
      <c r="N644" s="261"/>
      <c r="O644" s="92"/>
      <c r="P644" s="92"/>
      <c r="Q644" s="92"/>
      <c r="R644" s="92"/>
      <c r="S644" s="92"/>
      <c r="T644" s="93"/>
      <c r="U644" s="39"/>
      <c r="V644" s="39"/>
      <c r="W644" s="39"/>
      <c r="X644" s="39"/>
      <c r="Y644" s="39"/>
      <c r="Z644" s="39"/>
      <c r="AA644" s="39"/>
      <c r="AB644" s="39"/>
      <c r="AC644" s="39"/>
      <c r="AD644" s="39"/>
      <c r="AE644" s="39"/>
      <c r="AT644" s="18" t="s">
        <v>261</v>
      </c>
      <c r="AU644" s="18" t="s">
        <v>14</v>
      </c>
    </row>
    <row r="645" s="2" customFormat="1" ht="24" customHeight="1">
      <c r="A645" s="39"/>
      <c r="B645" s="40"/>
      <c r="C645" s="284" t="s">
        <v>972</v>
      </c>
      <c r="D645" s="284" t="s">
        <v>452</v>
      </c>
      <c r="E645" s="285" t="s">
        <v>973</v>
      </c>
      <c r="F645" s="286" t="s">
        <v>974</v>
      </c>
      <c r="G645" s="287" t="s">
        <v>178</v>
      </c>
      <c r="H645" s="288">
        <v>8</v>
      </c>
      <c r="I645" s="289"/>
      <c r="J645" s="290">
        <f>ROUND(I645*H645,2)</f>
        <v>0</v>
      </c>
      <c r="K645" s="286" t="s">
        <v>1</v>
      </c>
      <c r="L645" s="291"/>
      <c r="M645" s="292" t="s">
        <v>1</v>
      </c>
      <c r="N645" s="293" t="s">
        <v>47</v>
      </c>
      <c r="O645" s="92"/>
      <c r="P645" s="254">
        <f>O645*H645</f>
        <v>0</v>
      </c>
      <c r="Q645" s="254">
        <v>0.02</v>
      </c>
      <c r="R645" s="254">
        <f>Q645*H645</f>
        <v>0.16</v>
      </c>
      <c r="S645" s="254">
        <v>0</v>
      </c>
      <c r="T645" s="255">
        <f>S645*H645</f>
        <v>0</v>
      </c>
      <c r="U645" s="39"/>
      <c r="V645" s="39"/>
      <c r="W645" s="39"/>
      <c r="X645" s="39"/>
      <c r="Y645" s="39"/>
      <c r="Z645" s="39"/>
      <c r="AA645" s="39"/>
      <c r="AB645" s="39"/>
      <c r="AC645" s="39"/>
      <c r="AD645" s="39"/>
      <c r="AE645" s="39"/>
      <c r="AR645" s="256" t="s">
        <v>293</v>
      </c>
      <c r="AT645" s="256" t="s">
        <v>452</v>
      </c>
      <c r="AU645" s="256" t="s">
        <v>14</v>
      </c>
      <c r="AY645" s="18" t="s">
        <v>253</v>
      </c>
      <c r="BE645" s="257">
        <f>IF(N645="základní",J645,0)</f>
        <v>0</v>
      </c>
      <c r="BF645" s="257">
        <f>IF(N645="snížená",J645,0)</f>
        <v>0</v>
      </c>
      <c r="BG645" s="257">
        <f>IF(N645="zákl. přenesená",J645,0)</f>
        <v>0</v>
      </c>
      <c r="BH645" s="257">
        <f>IF(N645="sníž. přenesená",J645,0)</f>
        <v>0</v>
      </c>
      <c r="BI645" s="257">
        <f>IF(N645="nulová",J645,0)</f>
        <v>0</v>
      </c>
      <c r="BJ645" s="18" t="s">
        <v>90</v>
      </c>
      <c r="BK645" s="257">
        <f>ROUND(I645*H645,2)</f>
        <v>0</v>
      </c>
      <c r="BL645" s="18" t="s">
        <v>259</v>
      </c>
      <c r="BM645" s="256" t="s">
        <v>975</v>
      </c>
    </row>
    <row r="646" s="2" customFormat="1">
      <c r="A646" s="39"/>
      <c r="B646" s="40"/>
      <c r="C646" s="41"/>
      <c r="D646" s="258" t="s">
        <v>535</v>
      </c>
      <c r="E646" s="41"/>
      <c r="F646" s="259" t="s">
        <v>976</v>
      </c>
      <c r="G646" s="41"/>
      <c r="H646" s="41"/>
      <c r="I646" s="156"/>
      <c r="J646" s="41"/>
      <c r="K646" s="41"/>
      <c r="L646" s="45"/>
      <c r="M646" s="260"/>
      <c r="N646" s="261"/>
      <c r="O646" s="92"/>
      <c r="P646" s="92"/>
      <c r="Q646" s="92"/>
      <c r="R646" s="92"/>
      <c r="S646" s="92"/>
      <c r="T646" s="93"/>
      <c r="U646" s="39"/>
      <c r="V646" s="39"/>
      <c r="W646" s="39"/>
      <c r="X646" s="39"/>
      <c r="Y646" s="39"/>
      <c r="Z646" s="39"/>
      <c r="AA646" s="39"/>
      <c r="AB646" s="39"/>
      <c r="AC646" s="39"/>
      <c r="AD646" s="39"/>
      <c r="AE646" s="39"/>
      <c r="AT646" s="18" t="s">
        <v>535</v>
      </c>
      <c r="AU646" s="18" t="s">
        <v>14</v>
      </c>
    </row>
    <row r="647" s="2" customFormat="1" ht="16.5" customHeight="1">
      <c r="A647" s="39"/>
      <c r="B647" s="40"/>
      <c r="C647" s="245" t="s">
        <v>977</v>
      </c>
      <c r="D647" s="245" t="s">
        <v>255</v>
      </c>
      <c r="E647" s="246" t="s">
        <v>978</v>
      </c>
      <c r="F647" s="247" t="s">
        <v>979</v>
      </c>
      <c r="G647" s="248" t="s">
        <v>178</v>
      </c>
      <c r="H647" s="249">
        <v>2</v>
      </c>
      <c r="I647" s="250"/>
      <c r="J647" s="251">
        <f>ROUND(I647*H647,2)</f>
        <v>0</v>
      </c>
      <c r="K647" s="247" t="s">
        <v>1</v>
      </c>
      <c r="L647" s="45"/>
      <c r="M647" s="252" t="s">
        <v>1</v>
      </c>
      <c r="N647" s="253" t="s">
        <v>47</v>
      </c>
      <c r="O647" s="92"/>
      <c r="P647" s="254">
        <f>O647*H647</f>
        <v>0</v>
      </c>
      <c r="Q647" s="254">
        <v>0.0011999999999999999</v>
      </c>
      <c r="R647" s="254">
        <f>Q647*H647</f>
        <v>0.0023999999999999998</v>
      </c>
      <c r="S647" s="254">
        <v>0</v>
      </c>
      <c r="T647" s="255">
        <f>S647*H647</f>
        <v>0</v>
      </c>
      <c r="U647" s="39"/>
      <c r="V647" s="39"/>
      <c r="W647" s="39"/>
      <c r="X647" s="39"/>
      <c r="Y647" s="39"/>
      <c r="Z647" s="39"/>
      <c r="AA647" s="39"/>
      <c r="AB647" s="39"/>
      <c r="AC647" s="39"/>
      <c r="AD647" s="39"/>
      <c r="AE647" s="39"/>
      <c r="AR647" s="256" t="s">
        <v>259</v>
      </c>
      <c r="AT647" s="256" t="s">
        <v>255</v>
      </c>
      <c r="AU647" s="256" t="s">
        <v>14</v>
      </c>
      <c r="AY647" s="18" t="s">
        <v>253</v>
      </c>
      <c r="BE647" s="257">
        <f>IF(N647="základní",J647,0)</f>
        <v>0</v>
      </c>
      <c r="BF647" s="257">
        <f>IF(N647="snížená",J647,0)</f>
        <v>0</v>
      </c>
      <c r="BG647" s="257">
        <f>IF(N647="zákl. přenesená",J647,0)</f>
        <v>0</v>
      </c>
      <c r="BH647" s="257">
        <f>IF(N647="sníž. přenesená",J647,0)</f>
        <v>0</v>
      </c>
      <c r="BI647" s="257">
        <f>IF(N647="nulová",J647,0)</f>
        <v>0</v>
      </c>
      <c r="BJ647" s="18" t="s">
        <v>90</v>
      </c>
      <c r="BK647" s="257">
        <f>ROUND(I647*H647,2)</f>
        <v>0</v>
      </c>
      <c r="BL647" s="18" t="s">
        <v>259</v>
      </c>
      <c r="BM647" s="256" t="s">
        <v>980</v>
      </c>
    </row>
    <row r="648" s="2" customFormat="1">
      <c r="A648" s="39"/>
      <c r="B648" s="40"/>
      <c r="C648" s="41"/>
      <c r="D648" s="258" t="s">
        <v>261</v>
      </c>
      <c r="E648" s="41"/>
      <c r="F648" s="259" t="s">
        <v>971</v>
      </c>
      <c r="G648" s="41"/>
      <c r="H648" s="41"/>
      <c r="I648" s="156"/>
      <c r="J648" s="41"/>
      <c r="K648" s="41"/>
      <c r="L648" s="45"/>
      <c r="M648" s="260"/>
      <c r="N648" s="261"/>
      <c r="O648" s="92"/>
      <c r="P648" s="92"/>
      <c r="Q648" s="92"/>
      <c r="R648" s="92"/>
      <c r="S648" s="92"/>
      <c r="T648" s="93"/>
      <c r="U648" s="39"/>
      <c r="V648" s="39"/>
      <c r="W648" s="39"/>
      <c r="X648" s="39"/>
      <c r="Y648" s="39"/>
      <c r="Z648" s="39"/>
      <c r="AA648" s="39"/>
      <c r="AB648" s="39"/>
      <c r="AC648" s="39"/>
      <c r="AD648" s="39"/>
      <c r="AE648" s="39"/>
      <c r="AT648" s="18" t="s">
        <v>261</v>
      </c>
      <c r="AU648" s="18" t="s">
        <v>14</v>
      </c>
    </row>
    <row r="649" s="2" customFormat="1" ht="24" customHeight="1">
      <c r="A649" s="39"/>
      <c r="B649" s="40"/>
      <c r="C649" s="245" t="s">
        <v>981</v>
      </c>
      <c r="D649" s="245" t="s">
        <v>255</v>
      </c>
      <c r="E649" s="246" t="s">
        <v>982</v>
      </c>
      <c r="F649" s="247" t="s">
        <v>983</v>
      </c>
      <c r="G649" s="248" t="s">
        <v>178</v>
      </c>
      <c r="H649" s="249">
        <v>2</v>
      </c>
      <c r="I649" s="250"/>
      <c r="J649" s="251">
        <f>ROUND(I649*H649,2)</f>
        <v>0</v>
      </c>
      <c r="K649" s="247" t="s">
        <v>1</v>
      </c>
      <c r="L649" s="45"/>
      <c r="M649" s="252" t="s">
        <v>1</v>
      </c>
      <c r="N649" s="253" t="s">
        <v>47</v>
      </c>
      <c r="O649" s="92"/>
      <c r="P649" s="254">
        <f>O649*H649</f>
        <v>0</v>
      </c>
      <c r="Q649" s="254">
        <v>0.014999999999999999</v>
      </c>
      <c r="R649" s="254">
        <f>Q649*H649</f>
        <v>0.029999999999999999</v>
      </c>
      <c r="S649" s="254">
        <v>0</v>
      </c>
      <c r="T649" s="255">
        <f>S649*H649</f>
        <v>0</v>
      </c>
      <c r="U649" s="39"/>
      <c r="V649" s="39"/>
      <c r="W649" s="39"/>
      <c r="X649" s="39"/>
      <c r="Y649" s="39"/>
      <c r="Z649" s="39"/>
      <c r="AA649" s="39"/>
      <c r="AB649" s="39"/>
      <c r="AC649" s="39"/>
      <c r="AD649" s="39"/>
      <c r="AE649" s="39"/>
      <c r="AR649" s="256" t="s">
        <v>259</v>
      </c>
      <c r="AT649" s="256" t="s">
        <v>255</v>
      </c>
      <c r="AU649" s="256" t="s">
        <v>14</v>
      </c>
      <c r="AY649" s="18" t="s">
        <v>253</v>
      </c>
      <c r="BE649" s="257">
        <f>IF(N649="základní",J649,0)</f>
        <v>0</v>
      </c>
      <c r="BF649" s="257">
        <f>IF(N649="snížená",J649,0)</f>
        <v>0</v>
      </c>
      <c r="BG649" s="257">
        <f>IF(N649="zákl. přenesená",J649,0)</f>
        <v>0</v>
      </c>
      <c r="BH649" s="257">
        <f>IF(N649="sníž. přenesená",J649,0)</f>
        <v>0</v>
      </c>
      <c r="BI649" s="257">
        <f>IF(N649="nulová",J649,0)</f>
        <v>0</v>
      </c>
      <c r="BJ649" s="18" t="s">
        <v>90</v>
      </c>
      <c r="BK649" s="257">
        <f>ROUND(I649*H649,2)</f>
        <v>0</v>
      </c>
      <c r="BL649" s="18" t="s">
        <v>259</v>
      </c>
      <c r="BM649" s="256" t="s">
        <v>984</v>
      </c>
    </row>
    <row r="650" s="13" customFormat="1">
      <c r="A650" s="13"/>
      <c r="B650" s="262"/>
      <c r="C650" s="263"/>
      <c r="D650" s="258" t="s">
        <v>266</v>
      </c>
      <c r="E650" s="264" t="s">
        <v>1</v>
      </c>
      <c r="F650" s="265" t="s">
        <v>985</v>
      </c>
      <c r="G650" s="263"/>
      <c r="H650" s="266">
        <v>2</v>
      </c>
      <c r="I650" s="267"/>
      <c r="J650" s="263"/>
      <c r="K650" s="263"/>
      <c r="L650" s="268"/>
      <c r="M650" s="269"/>
      <c r="N650" s="270"/>
      <c r="O650" s="270"/>
      <c r="P650" s="270"/>
      <c r="Q650" s="270"/>
      <c r="R650" s="270"/>
      <c r="S650" s="270"/>
      <c r="T650" s="271"/>
      <c r="U650" s="13"/>
      <c r="V650" s="13"/>
      <c r="W650" s="13"/>
      <c r="X650" s="13"/>
      <c r="Y650" s="13"/>
      <c r="Z650" s="13"/>
      <c r="AA650" s="13"/>
      <c r="AB650" s="13"/>
      <c r="AC650" s="13"/>
      <c r="AD650" s="13"/>
      <c r="AE650" s="13"/>
      <c r="AT650" s="272" t="s">
        <v>266</v>
      </c>
      <c r="AU650" s="272" t="s">
        <v>14</v>
      </c>
      <c r="AV650" s="13" t="s">
        <v>14</v>
      </c>
      <c r="AW650" s="13" t="s">
        <v>36</v>
      </c>
      <c r="AX650" s="13" t="s">
        <v>82</v>
      </c>
      <c r="AY650" s="272" t="s">
        <v>253</v>
      </c>
    </row>
    <row r="651" s="14" customFormat="1">
      <c r="A651" s="14"/>
      <c r="B651" s="273"/>
      <c r="C651" s="274"/>
      <c r="D651" s="258" t="s">
        <v>266</v>
      </c>
      <c r="E651" s="275" t="s">
        <v>1</v>
      </c>
      <c r="F651" s="276" t="s">
        <v>269</v>
      </c>
      <c r="G651" s="274"/>
      <c r="H651" s="277">
        <v>2</v>
      </c>
      <c r="I651" s="278"/>
      <c r="J651" s="274"/>
      <c r="K651" s="274"/>
      <c r="L651" s="279"/>
      <c r="M651" s="280"/>
      <c r="N651" s="281"/>
      <c r="O651" s="281"/>
      <c r="P651" s="281"/>
      <c r="Q651" s="281"/>
      <c r="R651" s="281"/>
      <c r="S651" s="281"/>
      <c r="T651" s="282"/>
      <c r="U651" s="14"/>
      <c r="V651" s="14"/>
      <c r="W651" s="14"/>
      <c r="X651" s="14"/>
      <c r="Y651" s="14"/>
      <c r="Z651" s="14"/>
      <c r="AA651" s="14"/>
      <c r="AB651" s="14"/>
      <c r="AC651" s="14"/>
      <c r="AD651" s="14"/>
      <c r="AE651" s="14"/>
      <c r="AT651" s="283" t="s">
        <v>266</v>
      </c>
      <c r="AU651" s="283" t="s">
        <v>14</v>
      </c>
      <c r="AV651" s="14" t="s">
        <v>259</v>
      </c>
      <c r="AW651" s="14" t="s">
        <v>36</v>
      </c>
      <c r="AX651" s="14" t="s">
        <v>90</v>
      </c>
      <c r="AY651" s="283" t="s">
        <v>253</v>
      </c>
    </row>
    <row r="652" s="2" customFormat="1" ht="36" customHeight="1">
      <c r="A652" s="39"/>
      <c r="B652" s="40"/>
      <c r="C652" s="245" t="s">
        <v>986</v>
      </c>
      <c r="D652" s="245" t="s">
        <v>255</v>
      </c>
      <c r="E652" s="246" t="s">
        <v>987</v>
      </c>
      <c r="F652" s="247" t="s">
        <v>988</v>
      </c>
      <c r="G652" s="248" t="s">
        <v>140</v>
      </c>
      <c r="H652" s="249">
        <v>6431</v>
      </c>
      <c r="I652" s="250"/>
      <c r="J652" s="251">
        <f>ROUND(I652*H652,2)</f>
        <v>0</v>
      </c>
      <c r="K652" s="247" t="s">
        <v>258</v>
      </c>
      <c r="L652" s="45"/>
      <c r="M652" s="252" t="s">
        <v>1</v>
      </c>
      <c r="N652" s="253" t="s">
        <v>47</v>
      </c>
      <c r="O652" s="92"/>
      <c r="P652" s="254">
        <f>O652*H652</f>
        <v>0</v>
      </c>
      <c r="Q652" s="254">
        <v>0</v>
      </c>
      <c r="R652" s="254">
        <f>Q652*H652</f>
        <v>0</v>
      </c>
      <c r="S652" s="254">
        <v>0.02</v>
      </c>
      <c r="T652" s="255">
        <f>S652*H652</f>
        <v>128.62000000000001</v>
      </c>
      <c r="U652" s="39"/>
      <c r="V652" s="39"/>
      <c r="W652" s="39"/>
      <c r="X652" s="39"/>
      <c r="Y652" s="39"/>
      <c r="Z652" s="39"/>
      <c r="AA652" s="39"/>
      <c r="AB652" s="39"/>
      <c r="AC652" s="39"/>
      <c r="AD652" s="39"/>
      <c r="AE652" s="39"/>
      <c r="AR652" s="256" t="s">
        <v>259</v>
      </c>
      <c r="AT652" s="256" t="s">
        <v>255</v>
      </c>
      <c r="AU652" s="256" t="s">
        <v>14</v>
      </c>
      <c r="AY652" s="18" t="s">
        <v>253</v>
      </c>
      <c r="BE652" s="257">
        <f>IF(N652="základní",J652,0)</f>
        <v>0</v>
      </c>
      <c r="BF652" s="257">
        <f>IF(N652="snížená",J652,0)</f>
        <v>0</v>
      </c>
      <c r="BG652" s="257">
        <f>IF(N652="zákl. přenesená",J652,0)</f>
        <v>0</v>
      </c>
      <c r="BH652" s="257">
        <f>IF(N652="sníž. přenesená",J652,0)</f>
        <v>0</v>
      </c>
      <c r="BI652" s="257">
        <f>IF(N652="nulová",J652,0)</f>
        <v>0</v>
      </c>
      <c r="BJ652" s="18" t="s">
        <v>90</v>
      </c>
      <c r="BK652" s="257">
        <f>ROUND(I652*H652,2)</f>
        <v>0</v>
      </c>
      <c r="BL652" s="18" t="s">
        <v>259</v>
      </c>
      <c r="BM652" s="256" t="s">
        <v>989</v>
      </c>
    </row>
    <row r="653" s="2" customFormat="1">
      <c r="A653" s="39"/>
      <c r="B653" s="40"/>
      <c r="C653" s="41"/>
      <c r="D653" s="258" t="s">
        <v>261</v>
      </c>
      <c r="E653" s="41"/>
      <c r="F653" s="259" t="s">
        <v>990</v>
      </c>
      <c r="G653" s="41"/>
      <c r="H653" s="41"/>
      <c r="I653" s="156"/>
      <c r="J653" s="41"/>
      <c r="K653" s="41"/>
      <c r="L653" s="45"/>
      <c r="M653" s="260"/>
      <c r="N653" s="261"/>
      <c r="O653" s="92"/>
      <c r="P653" s="92"/>
      <c r="Q653" s="92"/>
      <c r="R653" s="92"/>
      <c r="S653" s="92"/>
      <c r="T653" s="93"/>
      <c r="U653" s="39"/>
      <c r="V653" s="39"/>
      <c r="W653" s="39"/>
      <c r="X653" s="39"/>
      <c r="Y653" s="39"/>
      <c r="Z653" s="39"/>
      <c r="AA653" s="39"/>
      <c r="AB653" s="39"/>
      <c r="AC653" s="39"/>
      <c r="AD653" s="39"/>
      <c r="AE653" s="39"/>
      <c r="AT653" s="18" t="s">
        <v>261</v>
      </c>
      <c r="AU653" s="18" t="s">
        <v>14</v>
      </c>
    </row>
    <row r="654" s="13" customFormat="1">
      <c r="A654" s="13"/>
      <c r="B654" s="262"/>
      <c r="C654" s="263"/>
      <c r="D654" s="258" t="s">
        <v>266</v>
      </c>
      <c r="E654" s="264" t="s">
        <v>1</v>
      </c>
      <c r="F654" s="265" t="s">
        <v>138</v>
      </c>
      <c r="G654" s="263"/>
      <c r="H654" s="266">
        <v>6431</v>
      </c>
      <c r="I654" s="267"/>
      <c r="J654" s="263"/>
      <c r="K654" s="263"/>
      <c r="L654" s="268"/>
      <c r="M654" s="269"/>
      <c r="N654" s="270"/>
      <c r="O654" s="270"/>
      <c r="P654" s="270"/>
      <c r="Q654" s="270"/>
      <c r="R654" s="270"/>
      <c r="S654" s="270"/>
      <c r="T654" s="271"/>
      <c r="U654" s="13"/>
      <c r="V654" s="13"/>
      <c r="W654" s="13"/>
      <c r="X654" s="13"/>
      <c r="Y654" s="13"/>
      <c r="Z654" s="13"/>
      <c r="AA654" s="13"/>
      <c r="AB654" s="13"/>
      <c r="AC654" s="13"/>
      <c r="AD654" s="13"/>
      <c r="AE654" s="13"/>
      <c r="AT654" s="272" t="s">
        <v>266</v>
      </c>
      <c r="AU654" s="272" t="s">
        <v>14</v>
      </c>
      <c r="AV654" s="13" t="s">
        <v>14</v>
      </c>
      <c r="AW654" s="13" t="s">
        <v>36</v>
      </c>
      <c r="AX654" s="13" t="s">
        <v>82</v>
      </c>
      <c r="AY654" s="272" t="s">
        <v>253</v>
      </c>
    </row>
    <row r="655" s="14" customFormat="1">
      <c r="A655" s="14"/>
      <c r="B655" s="273"/>
      <c r="C655" s="274"/>
      <c r="D655" s="258" t="s">
        <v>266</v>
      </c>
      <c r="E655" s="275" t="s">
        <v>1</v>
      </c>
      <c r="F655" s="276" t="s">
        <v>269</v>
      </c>
      <c r="G655" s="274"/>
      <c r="H655" s="277">
        <v>6431</v>
      </c>
      <c r="I655" s="278"/>
      <c r="J655" s="274"/>
      <c r="K655" s="274"/>
      <c r="L655" s="279"/>
      <c r="M655" s="280"/>
      <c r="N655" s="281"/>
      <c r="O655" s="281"/>
      <c r="P655" s="281"/>
      <c r="Q655" s="281"/>
      <c r="R655" s="281"/>
      <c r="S655" s="281"/>
      <c r="T655" s="282"/>
      <c r="U655" s="14"/>
      <c r="V655" s="14"/>
      <c r="W655" s="14"/>
      <c r="X655" s="14"/>
      <c r="Y655" s="14"/>
      <c r="Z655" s="14"/>
      <c r="AA655" s="14"/>
      <c r="AB655" s="14"/>
      <c r="AC655" s="14"/>
      <c r="AD655" s="14"/>
      <c r="AE655" s="14"/>
      <c r="AT655" s="283" t="s">
        <v>266</v>
      </c>
      <c r="AU655" s="283" t="s">
        <v>14</v>
      </c>
      <c r="AV655" s="14" t="s">
        <v>259</v>
      </c>
      <c r="AW655" s="14" t="s">
        <v>36</v>
      </c>
      <c r="AX655" s="14" t="s">
        <v>90</v>
      </c>
      <c r="AY655" s="283" t="s">
        <v>253</v>
      </c>
    </row>
    <row r="656" s="2" customFormat="1" ht="60" customHeight="1">
      <c r="A656" s="39"/>
      <c r="B656" s="40"/>
      <c r="C656" s="245" t="s">
        <v>991</v>
      </c>
      <c r="D656" s="245" t="s">
        <v>255</v>
      </c>
      <c r="E656" s="246" t="s">
        <v>992</v>
      </c>
      <c r="F656" s="247" t="s">
        <v>993</v>
      </c>
      <c r="G656" s="248" t="s">
        <v>140</v>
      </c>
      <c r="H656" s="249">
        <v>13557</v>
      </c>
      <c r="I656" s="250"/>
      <c r="J656" s="251">
        <f>ROUND(I656*H656,2)</f>
        <v>0</v>
      </c>
      <c r="K656" s="247" t="s">
        <v>258</v>
      </c>
      <c r="L656" s="45"/>
      <c r="M656" s="252" t="s">
        <v>1</v>
      </c>
      <c r="N656" s="253" t="s">
        <v>47</v>
      </c>
      <c r="O656" s="92"/>
      <c r="P656" s="254">
        <f>O656*H656</f>
        <v>0</v>
      </c>
      <c r="Q656" s="254">
        <v>0</v>
      </c>
      <c r="R656" s="254">
        <f>Q656*H656</f>
        <v>0</v>
      </c>
      <c r="S656" s="254">
        <v>0.02</v>
      </c>
      <c r="T656" s="255">
        <f>S656*H656</f>
        <v>271.13999999999999</v>
      </c>
      <c r="U656" s="39"/>
      <c r="V656" s="39"/>
      <c r="W656" s="39"/>
      <c r="X656" s="39"/>
      <c r="Y656" s="39"/>
      <c r="Z656" s="39"/>
      <c r="AA656" s="39"/>
      <c r="AB656" s="39"/>
      <c r="AC656" s="39"/>
      <c r="AD656" s="39"/>
      <c r="AE656" s="39"/>
      <c r="AR656" s="256" t="s">
        <v>259</v>
      </c>
      <c r="AT656" s="256" t="s">
        <v>255</v>
      </c>
      <c r="AU656" s="256" t="s">
        <v>14</v>
      </c>
      <c r="AY656" s="18" t="s">
        <v>253</v>
      </c>
      <c r="BE656" s="257">
        <f>IF(N656="základní",J656,0)</f>
        <v>0</v>
      </c>
      <c r="BF656" s="257">
        <f>IF(N656="snížená",J656,0)</f>
        <v>0</v>
      </c>
      <c r="BG656" s="257">
        <f>IF(N656="zákl. přenesená",J656,0)</f>
        <v>0</v>
      </c>
      <c r="BH656" s="257">
        <f>IF(N656="sníž. přenesená",J656,0)</f>
        <v>0</v>
      </c>
      <c r="BI656" s="257">
        <f>IF(N656="nulová",J656,0)</f>
        <v>0</v>
      </c>
      <c r="BJ656" s="18" t="s">
        <v>90</v>
      </c>
      <c r="BK656" s="257">
        <f>ROUND(I656*H656,2)</f>
        <v>0</v>
      </c>
      <c r="BL656" s="18" t="s">
        <v>259</v>
      </c>
      <c r="BM656" s="256" t="s">
        <v>994</v>
      </c>
    </row>
    <row r="657" s="2" customFormat="1">
      <c r="A657" s="39"/>
      <c r="B657" s="40"/>
      <c r="C657" s="41"/>
      <c r="D657" s="258" t="s">
        <v>261</v>
      </c>
      <c r="E657" s="41"/>
      <c r="F657" s="259" t="s">
        <v>990</v>
      </c>
      <c r="G657" s="41"/>
      <c r="H657" s="41"/>
      <c r="I657" s="156"/>
      <c r="J657" s="41"/>
      <c r="K657" s="41"/>
      <c r="L657" s="45"/>
      <c r="M657" s="260"/>
      <c r="N657" s="261"/>
      <c r="O657" s="92"/>
      <c r="P657" s="92"/>
      <c r="Q657" s="92"/>
      <c r="R657" s="92"/>
      <c r="S657" s="92"/>
      <c r="T657" s="93"/>
      <c r="U657" s="39"/>
      <c r="V657" s="39"/>
      <c r="W657" s="39"/>
      <c r="X657" s="39"/>
      <c r="Y657" s="39"/>
      <c r="Z657" s="39"/>
      <c r="AA657" s="39"/>
      <c r="AB657" s="39"/>
      <c r="AC657" s="39"/>
      <c r="AD657" s="39"/>
      <c r="AE657" s="39"/>
      <c r="AT657" s="18" t="s">
        <v>261</v>
      </c>
      <c r="AU657" s="18" t="s">
        <v>14</v>
      </c>
    </row>
    <row r="658" s="13" customFormat="1">
      <c r="A658" s="13"/>
      <c r="B658" s="262"/>
      <c r="C658" s="263"/>
      <c r="D658" s="258" t="s">
        <v>266</v>
      </c>
      <c r="E658" s="264" t="s">
        <v>1</v>
      </c>
      <c r="F658" s="265" t="s">
        <v>138</v>
      </c>
      <c r="G658" s="263"/>
      <c r="H658" s="266">
        <v>6431</v>
      </c>
      <c r="I658" s="267"/>
      <c r="J658" s="263"/>
      <c r="K658" s="263"/>
      <c r="L658" s="268"/>
      <c r="M658" s="269"/>
      <c r="N658" s="270"/>
      <c r="O658" s="270"/>
      <c r="P658" s="270"/>
      <c r="Q658" s="270"/>
      <c r="R658" s="270"/>
      <c r="S658" s="270"/>
      <c r="T658" s="271"/>
      <c r="U658" s="13"/>
      <c r="V658" s="13"/>
      <c r="W658" s="13"/>
      <c r="X658" s="13"/>
      <c r="Y658" s="13"/>
      <c r="Z658" s="13"/>
      <c r="AA658" s="13"/>
      <c r="AB658" s="13"/>
      <c r="AC658" s="13"/>
      <c r="AD658" s="13"/>
      <c r="AE658" s="13"/>
      <c r="AT658" s="272" t="s">
        <v>266</v>
      </c>
      <c r="AU658" s="272" t="s">
        <v>14</v>
      </c>
      <c r="AV658" s="13" t="s">
        <v>14</v>
      </c>
      <c r="AW658" s="13" t="s">
        <v>36</v>
      </c>
      <c r="AX658" s="13" t="s">
        <v>82</v>
      </c>
      <c r="AY658" s="272" t="s">
        <v>253</v>
      </c>
    </row>
    <row r="659" s="13" customFormat="1">
      <c r="A659" s="13"/>
      <c r="B659" s="262"/>
      <c r="C659" s="263"/>
      <c r="D659" s="258" t="s">
        <v>266</v>
      </c>
      <c r="E659" s="264" t="s">
        <v>1</v>
      </c>
      <c r="F659" s="265" t="s">
        <v>218</v>
      </c>
      <c r="G659" s="263"/>
      <c r="H659" s="266">
        <v>348</v>
      </c>
      <c r="I659" s="267"/>
      <c r="J659" s="263"/>
      <c r="K659" s="263"/>
      <c r="L659" s="268"/>
      <c r="M659" s="269"/>
      <c r="N659" s="270"/>
      <c r="O659" s="270"/>
      <c r="P659" s="270"/>
      <c r="Q659" s="270"/>
      <c r="R659" s="270"/>
      <c r="S659" s="270"/>
      <c r="T659" s="271"/>
      <c r="U659" s="13"/>
      <c r="V659" s="13"/>
      <c r="W659" s="13"/>
      <c r="X659" s="13"/>
      <c r="Y659" s="13"/>
      <c r="Z659" s="13"/>
      <c r="AA659" s="13"/>
      <c r="AB659" s="13"/>
      <c r="AC659" s="13"/>
      <c r="AD659" s="13"/>
      <c r="AE659" s="13"/>
      <c r="AT659" s="272" t="s">
        <v>266</v>
      </c>
      <c r="AU659" s="272" t="s">
        <v>14</v>
      </c>
      <c r="AV659" s="13" t="s">
        <v>14</v>
      </c>
      <c r="AW659" s="13" t="s">
        <v>36</v>
      </c>
      <c r="AX659" s="13" t="s">
        <v>82</v>
      </c>
      <c r="AY659" s="272" t="s">
        <v>253</v>
      </c>
    </row>
    <row r="660" s="13" customFormat="1">
      <c r="A660" s="13"/>
      <c r="B660" s="262"/>
      <c r="C660" s="263"/>
      <c r="D660" s="258" t="s">
        <v>266</v>
      </c>
      <c r="E660" s="264" t="s">
        <v>1</v>
      </c>
      <c r="F660" s="265" t="s">
        <v>203</v>
      </c>
      <c r="G660" s="263"/>
      <c r="H660" s="266">
        <v>80</v>
      </c>
      <c r="I660" s="267"/>
      <c r="J660" s="263"/>
      <c r="K660" s="263"/>
      <c r="L660" s="268"/>
      <c r="M660" s="269"/>
      <c r="N660" s="270"/>
      <c r="O660" s="270"/>
      <c r="P660" s="270"/>
      <c r="Q660" s="270"/>
      <c r="R660" s="270"/>
      <c r="S660" s="270"/>
      <c r="T660" s="271"/>
      <c r="U660" s="13"/>
      <c r="V660" s="13"/>
      <c r="W660" s="13"/>
      <c r="X660" s="13"/>
      <c r="Y660" s="13"/>
      <c r="Z660" s="13"/>
      <c r="AA660" s="13"/>
      <c r="AB660" s="13"/>
      <c r="AC660" s="13"/>
      <c r="AD660" s="13"/>
      <c r="AE660" s="13"/>
      <c r="AT660" s="272" t="s">
        <v>266</v>
      </c>
      <c r="AU660" s="272" t="s">
        <v>14</v>
      </c>
      <c r="AV660" s="13" t="s">
        <v>14</v>
      </c>
      <c r="AW660" s="13" t="s">
        <v>36</v>
      </c>
      <c r="AX660" s="13" t="s">
        <v>82</v>
      </c>
      <c r="AY660" s="272" t="s">
        <v>253</v>
      </c>
    </row>
    <row r="661" s="13" customFormat="1">
      <c r="A661" s="13"/>
      <c r="B661" s="262"/>
      <c r="C661" s="263"/>
      <c r="D661" s="258" t="s">
        <v>266</v>
      </c>
      <c r="E661" s="264" t="s">
        <v>1</v>
      </c>
      <c r="F661" s="265" t="s">
        <v>199</v>
      </c>
      <c r="G661" s="263"/>
      <c r="H661" s="266">
        <v>412</v>
      </c>
      <c r="I661" s="267"/>
      <c r="J661" s="263"/>
      <c r="K661" s="263"/>
      <c r="L661" s="268"/>
      <c r="M661" s="269"/>
      <c r="N661" s="270"/>
      <c r="O661" s="270"/>
      <c r="P661" s="270"/>
      <c r="Q661" s="270"/>
      <c r="R661" s="270"/>
      <c r="S661" s="270"/>
      <c r="T661" s="271"/>
      <c r="U661" s="13"/>
      <c r="V661" s="13"/>
      <c r="W661" s="13"/>
      <c r="X661" s="13"/>
      <c r="Y661" s="13"/>
      <c r="Z661" s="13"/>
      <c r="AA661" s="13"/>
      <c r="AB661" s="13"/>
      <c r="AC661" s="13"/>
      <c r="AD661" s="13"/>
      <c r="AE661" s="13"/>
      <c r="AT661" s="272" t="s">
        <v>266</v>
      </c>
      <c r="AU661" s="272" t="s">
        <v>14</v>
      </c>
      <c r="AV661" s="13" t="s">
        <v>14</v>
      </c>
      <c r="AW661" s="13" t="s">
        <v>36</v>
      </c>
      <c r="AX661" s="13" t="s">
        <v>82</v>
      </c>
      <c r="AY661" s="272" t="s">
        <v>253</v>
      </c>
    </row>
    <row r="662" s="13" customFormat="1">
      <c r="A662" s="13"/>
      <c r="B662" s="262"/>
      <c r="C662" s="263"/>
      <c r="D662" s="258" t="s">
        <v>266</v>
      </c>
      <c r="E662" s="264" t="s">
        <v>1</v>
      </c>
      <c r="F662" s="265" t="s">
        <v>215</v>
      </c>
      <c r="G662" s="263"/>
      <c r="H662" s="266">
        <v>1306</v>
      </c>
      <c r="I662" s="267"/>
      <c r="J662" s="263"/>
      <c r="K662" s="263"/>
      <c r="L662" s="268"/>
      <c r="M662" s="269"/>
      <c r="N662" s="270"/>
      <c r="O662" s="270"/>
      <c r="P662" s="270"/>
      <c r="Q662" s="270"/>
      <c r="R662" s="270"/>
      <c r="S662" s="270"/>
      <c r="T662" s="271"/>
      <c r="U662" s="13"/>
      <c r="V662" s="13"/>
      <c r="W662" s="13"/>
      <c r="X662" s="13"/>
      <c r="Y662" s="13"/>
      <c r="Z662" s="13"/>
      <c r="AA662" s="13"/>
      <c r="AB662" s="13"/>
      <c r="AC662" s="13"/>
      <c r="AD662" s="13"/>
      <c r="AE662" s="13"/>
      <c r="AT662" s="272" t="s">
        <v>266</v>
      </c>
      <c r="AU662" s="272" t="s">
        <v>14</v>
      </c>
      <c r="AV662" s="13" t="s">
        <v>14</v>
      </c>
      <c r="AW662" s="13" t="s">
        <v>36</v>
      </c>
      <c r="AX662" s="13" t="s">
        <v>82</v>
      </c>
      <c r="AY662" s="272" t="s">
        <v>253</v>
      </c>
    </row>
    <row r="663" s="13" customFormat="1">
      <c r="A663" s="13"/>
      <c r="B663" s="262"/>
      <c r="C663" s="263"/>
      <c r="D663" s="258" t="s">
        <v>266</v>
      </c>
      <c r="E663" s="264" t="s">
        <v>1</v>
      </c>
      <c r="F663" s="265" t="s">
        <v>165</v>
      </c>
      <c r="G663" s="263"/>
      <c r="H663" s="266">
        <v>4644</v>
      </c>
      <c r="I663" s="267"/>
      <c r="J663" s="263"/>
      <c r="K663" s="263"/>
      <c r="L663" s="268"/>
      <c r="M663" s="269"/>
      <c r="N663" s="270"/>
      <c r="O663" s="270"/>
      <c r="P663" s="270"/>
      <c r="Q663" s="270"/>
      <c r="R663" s="270"/>
      <c r="S663" s="270"/>
      <c r="T663" s="271"/>
      <c r="U663" s="13"/>
      <c r="V663" s="13"/>
      <c r="W663" s="13"/>
      <c r="X663" s="13"/>
      <c r="Y663" s="13"/>
      <c r="Z663" s="13"/>
      <c r="AA663" s="13"/>
      <c r="AB663" s="13"/>
      <c r="AC663" s="13"/>
      <c r="AD663" s="13"/>
      <c r="AE663" s="13"/>
      <c r="AT663" s="272" t="s">
        <v>266</v>
      </c>
      <c r="AU663" s="272" t="s">
        <v>14</v>
      </c>
      <c r="AV663" s="13" t="s">
        <v>14</v>
      </c>
      <c r="AW663" s="13" t="s">
        <v>36</v>
      </c>
      <c r="AX663" s="13" t="s">
        <v>82</v>
      </c>
      <c r="AY663" s="272" t="s">
        <v>253</v>
      </c>
    </row>
    <row r="664" s="13" customFormat="1">
      <c r="A664" s="13"/>
      <c r="B664" s="262"/>
      <c r="C664" s="263"/>
      <c r="D664" s="258" t="s">
        <v>266</v>
      </c>
      <c r="E664" s="264" t="s">
        <v>1</v>
      </c>
      <c r="F664" s="265" t="s">
        <v>206</v>
      </c>
      <c r="G664" s="263"/>
      <c r="H664" s="266">
        <v>120</v>
      </c>
      <c r="I664" s="267"/>
      <c r="J664" s="263"/>
      <c r="K664" s="263"/>
      <c r="L664" s="268"/>
      <c r="M664" s="269"/>
      <c r="N664" s="270"/>
      <c r="O664" s="270"/>
      <c r="P664" s="270"/>
      <c r="Q664" s="270"/>
      <c r="R664" s="270"/>
      <c r="S664" s="270"/>
      <c r="T664" s="271"/>
      <c r="U664" s="13"/>
      <c r="V664" s="13"/>
      <c r="W664" s="13"/>
      <c r="X664" s="13"/>
      <c r="Y664" s="13"/>
      <c r="Z664" s="13"/>
      <c r="AA664" s="13"/>
      <c r="AB664" s="13"/>
      <c r="AC664" s="13"/>
      <c r="AD664" s="13"/>
      <c r="AE664" s="13"/>
      <c r="AT664" s="272" t="s">
        <v>266</v>
      </c>
      <c r="AU664" s="272" t="s">
        <v>14</v>
      </c>
      <c r="AV664" s="13" t="s">
        <v>14</v>
      </c>
      <c r="AW664" s="13" t="s">
        <v>36</v>
      </c>
      <c r="AX664" s="13" t="s">
        <v>82</v>
      </c>
      <c r="AY664" s="272" t="s">
        <v>253</v>
      </c>
    </row>
    <row r="665" s="13" customFormat="1">
      <c r="A665" s="13"/>
      <c r="B665" s="262"/>
      <c r="C665" s="263"/>
      <c r="D665" s="258" t="s">
        <v>266</v>
      </c>
      <c r="E665" s="264" t="s">
        <v>1</v>
      </c>
      <c r="F665" s="265" t="s">
        <v>161</v>
      </c>
      <c r="G665" s="263"/>
      <c r="H665" s="266">
        <v>216</v>
      </c>
      <c r="I665" s="267"/>
      <c r="J665" s="263"/>
      <c r="K665" s="263"/>
      <c r="L665" s="268"/>
      <c r="M665" s="269"/>
      <c r="N665" s="270"/>
      <c r="O665" s="270"/>
      <c r="P665" s="270"/>
      <c r="Q665" s="270"/>
      <c r="R665" s="270"/>
      <c r="S665" s="270"/>
      <c r="T665" s="271"/>
      <c r="U665" s="13"/>
      <c r="V665" s="13"/>
      <c r="W665" s="13"/>
      <c r="X665" s="13"/>
      <c r="Y665" s="13"/>
      <c r="Z665" s="13"/>
      <c r="AA665" s="13"/>
      <c r="AB665" s="13"/>
      <c r="AC665" s="13"/>
      <c r="AD665" s="13"/>
      <c r="AE665" s="13"/>
      <c r="AT665" s="272" t="s">
        <v>266</v>
      </c>
      <c r="AU665" s="272" t="s">
        <v>14</v>
      </c>
      <c r="AV665" s="13" t="s">
        <v>14</v>
      </c>
      <c r="AW665" s="13" t="s">
        <v>36</v>
      </c>
      <c r="AX665" s="13" t="s">
        <v>82</v>
      </c>
      <c r="AY665" s="272" t="s">
        <v>253</v>
      </c>
    </row>
    <row r="666" s="14" customFormat="1">
      <c r="A666" s="14"/>
      <c r="B666" s="273"/>
      <c r="C666" s="274"/>
      <c r="D666" s="258" t="s">
        <v>266</v>
      </c>
      <c r="E666" s="275" t="s">
        <v>1</v>
      </c>
      <c r="F666" s="276" t="s">
        <v>269</v>
      </c>
      <c r="G666" s="274"/>
      <c r="H666" s="277">
        <v>13557</v>
      </c>
      <c r="I666" s="278"/>
      <c r="J666" s="274"/>
      <c r="K666" s="274"/>
      <c r="L666" s="279"/>
      <c r="M666" s="280"/>
      <c r="N666" s="281"/>
      <c r="O666" s="281"/>
      <c r="P666" s="281"/>
      <c r="Q666" s="281"/>
      <c r="R666" s="281"/>
      <c r="S666" s="281"/>
      <c r="T666" s="282"/>
      <c r="U666" s="14"/>
      <c r="V666" s="14"/>
      <c r="W666" s="14"/>
      <c r="X666" s="14"/>
      <c r="Y666" s="14"/>
      <c r="Z666" s="14"/>
      <c r="AA666" s="14"/>
      <c r="AB666" s="14"/>
      <c r="AC666" s="14"/>
      <c r="AD666" s="14"/>
      <c r="AE666" s="14"/>
      <c r="AT666" s="283" t="s">
        <v>266</v>
      </c>
      <c r="AU666" s="283" t="s">
        <v>14</v>
      </c>
      <c r="AV666" s="14" t="s">
        <v>259</v>
      </c>
      <c r="AW666" s="14" t="s">
        <v>36</v>
      </c>
      <c r="AX666" s="14" t="s">
        <v>90</v>
      </c>
      <c r="AY666" s="283" t="s">
        <v>253</v>
      </c>
    </row>
    <row r="667" s="2" customFormat="1" ht="16.5" customHeight="1">
      <c r="A667" s="39"/>
      <c r="B667" s="40"/>
      <c r="C667" s="245" t="s">
        <v>995</v>
      </c>
      <c r="D667" s="245" t="s">
        <v>255</v>
      </c>
      <c r="E667" s="246" t="s">
        <v>996</v>
      </c>
      <c r="F667" s="247" t="s">
        <v>997</v>
      </c>
      <c r="G667" s="248" t="s">
        <v>178</v>
      </c>
      <c r="H667" s="249">
        <v>11</v>
      </c>
      <c r="I667" s="250"/>
      <c r="J667" s="251">
        <f>ROUND(I667*H667,2)</f>
        <v>0</v>
      </c>
      <c r="K667" s="247" t="s">
        <v>1</v>
      </c>
      <c r="L667" s="45"/>
      <c r="M667" s="252" t="s">
        <v>1</v>
      </c>
      <c r="N667" s="253" t="s">
        <v>47</v>
      </c>
      <c r="O667" s="92"/>
      <c r="P667" s="254">
        <f>O667*H667</f>
        <v>0</v>
      </c>
      <c r="Q667" s="254">
        <v>0.067000000000000004</v>
      </c>
      <c r="R667" s="254">
        <f>Q667*H667</f>
        <v>0.7370000000000001</v>
      </c>
      <c r="S667" s="254">
        <v>0</v>
      </c>
      <c r="T667" s="255">
        <f>S667*H667</f>
        <v>0</v>
      </c>
      <c r="U667" s="39"/>
      <c r="V667" s="39"/>
      <c r="W667" s="39"/>
      <c r="X667" s="39"/>
      <c r="Y667" s="39"/>
      <c r="Z667" s="39"/>
      <c r="AA667" s="39"/>
      <c r="AB667" s="39"/>
      <c r="AC667" s="39"/>
      <c r="AD667" s="39"/>
      <c r="AE667" s="39"/>
      <c r="AR667" s="256" t="s">
        <v>259</v>
      </c>
      <c r="AT667" s="256" t="s">
        <v>255</v>
      </c>
      <c r="AU667" s="256" t="s">
        <v>14</v>
      </c>
      <c r="AY667" s="18" t="s">
        <v>253</v>
      </c>
      <c r="BE667" s="257">
        <f>IF(N667="základní",J667,0)</f>
        <v>0</v>
      </c>
      <c r="BF667" s="257">
        <f>IF(N667="snížená",J667,0)</f>
        <v>0</v>
      </c>
      <c r="BG667" s="257">
        <f>IF(N667="zákl. přenesená",J667,0)</f>
        <v>0</v>
      </c>
      <c r="BH667" s="257">
        <f>IF(N667="sníž. přenesená",J667,0)</f>
        <v>0</v>
      </c>
      <c r="BI667" s="257">
        <f>IF(N667="nulová",J667,0)</f>
        <v>0</v>
      </c>
      <c r="BJ667" s="18" t="s">
        <v>90</v>
      </c>
      <c r="BK667" s="257">
        <f>ROUND(I667*H667,2)</f>
        <v>0</v>
      </c>
      <c r="BL667" s="18" t="s">
        <v>259</v>
      </c>
      <c r="BM667" s="256" t="s">
        <v>998</v>
      </c>
    </row>
    <row r="668" s="2" customFormat="1" ht="24" customHeight="1">
      <c r="A668" s="39"/>
      <c r="B668" s="40"/>
      <c r="C668" s="245" t="s">
        <v>999</v>
      </c>
      <c r="D668" s="245" t="s">
        <v>255</v>
      </c>
      <c r="E668" s="246" t="s">
        <v>1000</v>
      </c>
      <c r="F668" s="247" t="s">
        <v>1001</v>
      </c>
      <c r="G668" s="248" t="s">
        <v>178</v>
      </c>
      <c r="H668" s="249">
        <v>8</v>
      </c>
      <c r="I668" s="250"/>
      <c r="J668" s="251">
        <f>ROUND(I668*H668,2)</f>
        <v>0</v>
      </c>
      <c r="K668" s="247" t="s">
        <v>1</v>
      </c>
      <c r="L668" s="45"/>
      <c r="M668" s="252" t="s">
        <v>1</v>
      </c>
      <c r="N668" s="253" t="s">
        <v>47</v>
      </c>
      <c r="O668" s="92"/>
      <c r="P668" s="254">
        <f>O668*H668</f>
        <v>0</v>
      </c>
      <c r="Q668" s="254">
        <v>0.058999999999999997</v>
      </c>
      <c r="R668" s="254">
        <f>Q668*H668</f>
        <v>0.47199999999999998</v>
      </c>
      <c r="S668" s="254">
        <v>0</v>
      </c>
      <c r="T668" s="255">
        <f>S668*H668</f>
        <v>0</v>
      </c>
      <c r="U668" s="39"/>
      <c r="V668" s="39"/>
      <c r="W668" s="39"/>
      <c r="X668" s="39"/>
      <c r="Y668" s="39"/>
      <c r="Z668" s="39"/>
      <c r="AA668" s="39"/>
      <c r="AB668" s="39"/>
      <c r="AC668" s="39"/>
      <c r="AD668" s="39"/>
      <c r="AE668" s="39"/>
      <c r="AR668" s="256" t="s">
        <v>259</v>
      </c>
      <c r="AT668" s="256" t="s">
        <v>255</v>
      </c>
      <c r="AU668" s="256" t="s">
        <v>14</v>
      </c>
      <c r="AY668" s="18" t="s">
        <v>253</v>
      </c>
      <c r="BE668" s="257">
        <f>IF(N668="základní",J668,0)</f>
        <v>0</v>
      </c>
      <c r="BF668" s="257">
        <f>IF(N668="snížená",J668,0)</f>
        <v>0</v>
      </c>
      <c r="BG668" s="257">
        <f>IF(N668="zákl. přenesená",J668,0)</f>
        <v>0</v>
      </c>
      <c r="BH668" s="257">
        <f>IF(N668="sníž. přenesená",J668,0)</f>
        <v>0</v>
      </c>
      <c r="BI668" s="257">
        <f>IF(N668="nulová",J668,0)</f>
        <v>0</v>
      </c>
      <c r="BJ668" s="18" t="s">
        <v>90</v>
      </c>
      <c r="BK668" s="257">
        <f>ROUND(I668*H668,2)</f>
        <v>0</v>
      </c>
      <c r="BL668" s="18" t="s">
        <v>259</v>
      </c>
      <c r="BM668" s="256" t="s">
        <v>1002</v>
      </c>
    </row>
    <row r="669" s="2" customFormat="1" ht="72" customHeight="1">
      <c r="A669" s="39"/>
      <c r="B669" s="40"/>
      <c r="C669" s="245" t="s">
        <v>1003</v>
      </c>
      <c r="D669" s="245" t="s">
        <v>255</v>
      </c>
      <c r="E669" s="246" t="s">
        <v>1004</v>
      </c>
      <c r="F669" s="247" t="s">
        <v>1005</v>
      </c>
      <c r="G669" s="248" t="s">
        <v>144</v>
      </c>
      <c r="H669" s="249">
        <v>40</v>
      </c>
      <c r="I669" s="250"/>
      <c r="J669" s="251">
        <f>ROUND(I669*H669,2)</f>
        <v>0</v>
      </c>
      <c r="K669" s="247" t="s">
        <v>258</v>
      </c>
      <c r="L669" s="45"/>
      <c r="M669" s="252" t="s">
        <v>1</v>
      </c>
      <c r="N669" s="253" t="s">
        <v>47</v>
      </c>
      <c r="O669" s="92"/>
      <c r="P669" s="254">
        <f>O669*H669</f>
        <v>0</v>
      </c>
      <c r="Q669" s="254">
        <v>0</v>
      </c>
      <c r="R669" s="254">
        <f>Q669*H669</f>
        <v>0</v>
      </c>
      <c r="S669" s="254">
        <v>0.035000000000000003</v>
      </c>
      <c r="T669" s="255">
        <f>S669*H669</f>
        <v>1.4000000000000001</v>
      </c>
      <c r="U669" s="39"/>
      <c r="V669" s="39"/>
      <c r="W669" s="39"/>
      <c r="X669" s="39"/>
      <c r="Y669" s="39"/>
      <c r="Z669" s="39"/>
      <c r="AA669" s="39"/>
      <c r="AB669" s="39"/>
      <c r="AC669" s="39"/>
      <c r="AD669" s="39"/>
      <c r="AE669" s="39"/>
      <c r="AR669" s="256" t="s">
        <v>259</v>
      </c>
      <c r="AT669" s="256" t="s">
        <v>255</v>
      </c>
      <c r="AU669" s="256" t="s">
        <v>14</v>
      </c>
      <c r="AY669" s="18" t="s">
        <v>253</v>
      </c>
      <c r="BE669" s="257">
        <f>IF(N669="základní",J669,0)</f>
        <v>0</v>
      </c>
      <c r="BF669" s="257">
        <f>IF(N669="snížená",J669,0)</f>
        <v>0</v>
      </c>
      <c r="BG669" s="257">
        <f>IF(N669="zákl. přenesená",J669,0)</f>
        <v>0</v>
      </c>
      <c r="BH669" s="257">
        <f>IF(N669="sníž. přenesená",J669,0)</f>
        <v>0</v>
      </c>
      <c r="BI669" s="257">
        <f>IF(N669="nulová",J669,0)</f>
        <v>0</v>
      </c>
      <c r="BJ669" s="18" t="s">
        <v>90</v>
      </c>
      <c r="BK669" s="257">
        <f>ROUND(I669*H669,2)</f>
        <v>0</v>
      </c>
      <c r="BL669" s="18" t="s">
        <v>259</v>
      </c>
      <c r="BM669" s="256" t="s">
        <v>1006</v>
      </c>
    </row>
    <row r="670" s="2" customFormat="1">
      <c r="A670" s="39"/>
      <c r="B670" s="40"/>
      <c r="C670" s="41"/>
      <c r="D670" s="258" t="s">
        <v>261</v>
      </c>
      <c r="E670" s="41"/>
      <c r="F670" s="259" t="s">
        <v>1007</v>
      </c>
      <c r="G670" s="41"/>
      <c r="H670" s="41"/>
      <c r="I670" s="156"/>
      <c r="J670" s="41"/>
      <c r="K670" s="41"/>
      <c r="L670" s="45"/>
      <c r="M670" s="260"/>
      <c r="N670" s="261"/>
      <c r="O670" s="92"/>
      <c r="P670" s="92"/>
      <c r="Q670" s="92"/>
      <c r="R670" s="92"/>
      <c r="S670" s="92"/>
      <c r="T670" s="93"/>
      <c r="U670" s="39"/>
      <c r="V670" s="39"/>
      <c r="W670" s="39"/>
      <c r="X670" s="39"/>
      <c r="Y670" s="39"/>
      <c r="Z670" s="39"/>
      <c r="AA670" s="39"/>
      <c r="AB670" s="39"/>
      <c r="AC670" s="39"/>
      <c r="AD670" s="39"/>
      <c r="AE670" s="39"/>
      <c r="AT670" s="18" t="s">
        <v>261</v>
      </c>
      <c r="AU670" s="18" t="s">
        <v>14</v>
      </c>
    </row>
    <row r="671" s="2" customFormat="1" ht="48" customHeight="1">
      <c r="A671" s="39"/>
      <c r="B671" s="40"/>
      <c r="C671" s="245" t="s">
        <v>1008</v>
      </c>
      <c r="D671" s="245" t="s">
        <v>255</v>
      </c>
      <c r="E671" s="246" t="s">
        <v>1009</v>
      </c>
      <c r="F671" s="247" t="s">
        <v>1010</v>
      </c>
      <c r="G671" s="248" t="s">
        <v>178</v>
      </c>
      <c r="H671" s="249">
        <v>47</v>
      </c>
      <c r="I671" s="250"/>
      <c r="J671" s="251">
        <f>ROUND(I671*H671,2)</f>
        <v>0</v>
      </c>
      <c r="K671" s="247" t="s">
        <v>258</v>
      </c>
      <c r="L671" s="45"/>
      <c r="M671" s="252" t="s">
        <v>1</v>
      </c>
      <c r="N671" s="253" t="s">
        <v>47</v>
      </c>
      <c r="O671" s="92"/>
      <c r="P671" s="254">
        <f>O671*H671</f>
        <v>0</v>
      </c>
      <c r="Q671" s="254">
        <v>0</v>
      </c>
      <c r="R671" s="254">
        <f>Q671*H671</f>
        <v>0</v>
      </c>
      <c r="S671" s="254">
        <v>0.082000000000000003</v>
      </c>
      <c r="T671" s="255">
        <f>S671*H671</f>
        <v>3.8540000000000001</v>
      </c>
      <c r="U671" s="39"/>
      <c r="V671" s="39"/>
      <c r="W671" s="39"/>
      <c r="X671" s="39"/>
      <c r="Y671" s="39"/>
      <c r="Z671" s="39"/>
      <c r="AA671" s="39"/>
      <c r="AB671" s="39"/>
      <c r="AC671" s="39"/>
      <c r="AD671" s="39"/>
      <c r="AE671" s="39"/>
      <c r="AR671" s="256" t="s">
        <v>259</v>
      </c>
      <c r="AT671" s="256" t="s">
        <v>255</v>
      </c>
      <c r="AU671" s="256" t="s">
        <v>14</v>
      </c>
      <c r="AY671" s="18" t="s">
        <v>253</v>
      </c>
      <c r="BE671" s="257">
        <f>IF(N671="základní",J671,0)</f>
        <v>0</v>
      </c>
      <c r="BF671" s="257">
        <f>IF(N671="snížená",J671,0)</f>
        <v>0</v>
      </c>
      <c r="BG671" s="257">
        <f>IF(N671="zákl. přenesená",J671,0)</f>
        <v>0</v>
      </c>
      <c r="BH671" s="257">
        <f>IF(N671="sníž. přenesená",J671,0)</f>
        <v>0</v>
      </c>
      <c r="BI671" s="257">
        <f>IF(N671="nulová",J671,0)</f>
        <v>0</v>
      </c>
      <c r="BJ671" s="18" t="s">
        <v>90</v>
      </c>
      <c r="BK671" s="257">
        <f>ROUND(I671*H671,2)</f>
        <v>0</v>
      </c>
      <c r="BL671" s="18" t="s">
        <v>259</v>
      </c>
      <c r="BM671" s="256" t="s">
        <v>1011</v>
      </c>
    </row>
    <row r="672" s="2" customFormat="1">
      <c r="A672" s="39"/>
      <c r="B672" s="40"/>
      <c r="C672" s="41"/>
      <c r="D672" s="258" t="s">
        <v>261</v>
      </c>
      <c r="E672" s="41"/>
      <c r="F672" s="259" t="s">
        <v>1012</v>
      </c>
      <c r="G672" s="41"/>
      <c r="H672" s="41"/>
      <c r="I672" s="156"/>
      <c r="J672" s="41"/>
      <c r="K672" s="41"/>
      <c r="L672" s="45"/>
      <c r="M672" s="260"/>
      <c r="N672" s="261"/>
      <c r="O672" s="92"/>
      <c r="P672" s="92"/>
      <c r="Q672" s="92"/>
      <c r="R672" s="92"/>
      <c r="S672" s="92"/>
      <c r="T672" s="93"/>
      <c r="U672" s="39"/>
      <c r="V672" s="39"/>
      <c r="W672" s="39"/>
      <c r="X672" s="39"/>
      <c r="Y672" s="39"/>
      <c r="Z672" s="39"/>
      <c r="AA672" s="39"/>
      <c r="AB672" s="39"/>
      <c r="AC672" s="39"/>
      <c r="AD672" s="39"/>
      <c r="AE672" s="39"/>
      <c r="AT672" s="18" t="s">
        <v>261</v>
      </c>
      <c r="AU672" s="18" t="s">
        <v>14</v>
      </c>
    </row>
    <row r="673" s="2" customFormat="1" ht="48" customHeight="1">
      <c r="A673" s="39"/>
      <c r="B673" s="40"/>
      <c r="C673" s="245" t="s">
        <v>1013</v>
      </c>
      <c r="D673" s="245" t="s">
        <v>255</v>
      </c>
      <c r="E673" s="246" t="s">
        <v>1014</v>
      </c>
      <c r="F673" s="247" t="s">
        <v>1015</v>
      </c>
      <c r="G673" s="248" t="s">
        <v>178</v>
      </c>
      <c r="H673" s="249">
        <v>70</v>
      </c>
      <c r="I673" s="250"/>
      <c r="J673" s="251">
        <f>ROUND(I673*H673,2)</f>
        <v>0</v>
      </c>
      <c r="K673" s="247" t="s">
        <v>258</v>
      </c>
      <c r="L673" s="45"/>
      <c r="M673" s="252" t="s">
        <v>1</v>
      </c>
      <c r="N673" s="253" t="s">
        <v>47</v>
      </c>
      <c r="O673" s="92"/>
      <c r="P673" s="254">
        <f>O673*H673</f>
        <v>0</v>
      </c>
      <c r="Q673" s="254">
        <v>0</v>
      </c>
      <c r="R673" s="254">
        <f>Q673*H673</f>
        <v>0</v>
      </c>
      <c r="S673" s="254">
        <v>0.0040000000000000001</v>
      </c>
      <c r="T673" s="255">
        <f>S673*H673</f>
        <v>0.28000000000000003</v>
      </c>
      <c r="U673" s="39"/>
      <c r="V673" s="39"/>
      <c r="W673" s="39"/>
      <c r="X673" s="39"/>
      <c r="Y673" s="39"/>
      <c r="Z673" s="39"/>
      <c r="AA673" s="39"/>
      <c r="AB673" s="39"/>
      <c r="AC673" s="39"/>
      <c r="AD673" s="39"/>
      <c r="AE673" s="39"/>
      <c r="AR673" s="256" t="s">
        <v>259</v>
      </c>
      <c r="AT673" s="256" t="s">
        <v>255</v>
      </c>
      <c r="AU673" s="256" t="s">
        <v>14</v>
      </c>
      <c r="AY673" s="18" t="s">
        <v>253</v>
      </c>
      <c r="BE673" s="257">
        <f>IF(N673="základní",J673,0)</f>
        <v>0</v>
      </c>
      <c r="BF673" s="257">
        <f>IF(N673="snížená",J673,0)</f>
        <v>0</v>
      </c>
      <c r="BG673" s="257">
        <f>IF(N673="zákl. přenesená",J673,0)</f>
        <v>0</v>
      </c>
      <c r="BH673" s="257">
        <f>IF(N673="sníž. přenesená",J673,0)</f>
        <v>0</v>
      </c>
      <c r="BI673" s="257">
        <f>IF(N673="nulová",J673,0)</f>
        <v>0</v>
      </c>
      <c r="BJ673" s="18" t="s">
        <v>90</v>
      </c>
      <c r="BK673" s="257">
        <f>ROUND(I673*H673,2)</f>
        <v>0</v>
      </c>
      <c r="BL673" s="18" t="s">
        <v>259</v>
      </c>
      <c r="BM673" s="256" t="s">
        <v>1016</v>
      </c>
    </row>
    <row r="674" s="2" customFormat="1">
      <c r="A674" s="39"/>
      <c r="B674" s="40"/>
      <c r="C674" s="41"/>
      <c r="D674" s="258" t="s">
        <v>261</v>
      </c>
      <c r="E674" s="41"/>
      <c r="F674" s="259" t="s">
        <v>1017</v>
      </c>
      <c r="G674" s="41"/>
      <c r="H674" s="41"/>
      <c r="I674" s="156"/>
      <c r="J674" s="41"/>
      <c r="K674" s="41"/>
      <c r="L674" s="45"/>
      <c r="M674" s="260"/>
      <c r="N674" s="261"/>
      <c r="O674" s="92"/>
      <c r="P674" s="92"/>
      <c r="Q674" s="92"/>
      <c r="R674" s="92"/>
      <c r="S674" s="92"/>
      <c r="T674" s="93"/>
      <c r="U674" s="39"/>
      <c r="V674" s="39"/>
      <c r="W674" s="39"/>
      <c r="X674" s="39"/>
      <c r="Y674" s="39"/>
      <c r="Z674" s="39"/>
      <c r="AA674" s="39"/>
      <c r="AB674" s="39"/>
      <c r="AC674" s="39"/>
      <c r="AD674" s="39"/>
      <c r="AE674" s="39"/>
      <c r="AT674" s="18" t="s">
        <v>261</v>
      </c>
      <c r="AU674" s="18" t="s">
        <v>14</v>
      </c>
    </row>
    <row r="675" s="2" customFormat="1" ht="60" customHeight="1">
      <c r="A675" s="39"/>
      <c r="B675" s="40"/>
      <c r="C675" s="245" t="s">
        <v>1018</v>
      </c>
      <c r="D675" s="245" t="s">
        <v>255</v>
      </c>
      <c r="E675" s="246" t="s">
        <v>1019</v>
      </c>
      <c r="F675" s="247" t="s">
        <v>1020</v>
      </c>
      <c r="G675" s="248" t="s">
        <v>144</v>
      </c>
      <c r="H675" s="249">
        <v>1376</v>
      </c>
      <c r="I675" s="250"/>
      <c r="J675" s="251">
        <f>ROUND(I675*H675,2)</f>
        <v>0</v>
      </c>
      <c r="K675" s="247" t="s">
        <v>258</v>
      </c>
      <c r="L675" s="45"/>
      <c r="M675" s="252" t="s">
        <v>1</v>
      </c>
      <c r="N675" s="253" t="s">
        <v>47</v>
      </c>
      <c r="O675" s="92"/>
      <c r="P675" s="254">
        <f>O675*H675</f>
        <v>0</v>
      </c>
      <c r="Q675" s="254">
        <v>0</v>
      </c>
      <c r="R675" s="254">
        <f>Q675*H675</f>
        <v>0</v>
      </c>
      <c r="S675" s="254">
        <v>0</v>
      </c>
      <c r="T675" s="255">
        <f>S675*H675</f>
        <v>0</v>
      </c>
      <c r="U675" s="39"/>
      <c r="V675" s="39"/>
      <c r="W675" s="39"/>
      <c r="X675" s="39"/>
      <c r="Y675" s="39"/>
      <c r="Z675" s="39"/>
      <c r="AA675" s="39"/>
      <c r="AB675" s="39"/>
      <c r="AC675" s="39"/>
      <c r="AD675" s="39"/>
      <c r="AE675" s="39"/>
      <c r="AR675" s="256" t="s">
        <v>259</v>
      </c>
      <c r="AT675" s="256" t="s">
        <v>255</v>
      </c>
      <c r="AU675" s="256" t="s">
        <v>14</v>
      </c>
      <c r="AY675" s="18" t="s">
        <v>253</v>
      </c>
      <c r="BE675" s="257">
        <f>IF(N675="základní",J675,0)</f>
        <v>0</v>
      </c>
      <c r="BF675" s="257">
        <f>IF(N675="snížená",J675,0)</f>
        <v>0</v>
      </c>
      <c r="BG675" s="257">
        <f>IF(N675="zákl. přenesená",J675,0)</f>
        <v>0</v>
      </c>
      <c r="BH675" s="257">
        <f>IF(N675="sníž. přenesená",J675,0)</f>
        <v>0</v>
      </c>
      <c r="BI675" s="257">
        <f>IF(N675="nulová",J675,0)</f>
        <v>0</v>
      </c>
      <c r="BJ675" s="18" t="s">
        <v>90</v>
      </c>
      <c r="BK675" s="257">
        <f>ROUND(I675*H675,2)</f>
        <v>0</v>
      </c>
      <c r="BL675" s="18" t="s">
        <v>259</v>
      </c>
      <c r="BM675" s="256" t="s">
        <v>1021</v>
      </c>
    </row>
    <row r="676" s="2" customFormat="1">
      <c r="A676" s="39"/>
      <c r="B676" s="40"/>
      <c r="C676" s="41"/>
      <c r="D676" s="258" t="s">
        <v>261</v>
      </c>
      <c r="E676" s="41"/>
      <c r="F676" s="259" t="s">
        <v>1022</v>
      </c>
      <c r="G676" s="41"/>
      <c r="H676" s="41"/>
      <c r="I676" s="156"/>
      <c r="J676" s="41"/>
      <c r="K676" s="41"/>
      <c r="L676" s="45"/>
      <c r="M676" s="260"/>
      <c r="N676" s="261"/>
      <c r="O676" s="92"/>
      <c r="P676" s="92"/>
      <c r="Q676" s="92"/>
      <c r="R676" s="92"/>
      <c r="S676" s="92"/>
      <c r="T676" s="93"/>
      <c r="U676" s="39"/>
      <c r="V676" s="39"/>
      <c r="W676" s="39"/>
      <c r="X676" s="39"/>
      <c r="Y676" s="39"/>
      <c r="Z676" s="39"/>
      <c r="AA676" s="39"/>
      <c r="AB676" s="39"/>
      <c r="AC676" s="39"/>
      <c r="AD676" s="39"/>
      <c r="AE676" s="39"/>
      <c r="AT676" s="18" t="s">
        <v>261</v>
      </c>
      <c r="AU676" s="18" t="s">
        <v>14</v>
      </c>
    </row>
    <row r="677" s="13" customFormat="1">
      <c r="A677" s="13"/>
      <c r="B677" s="262"/>
      <c r="C677" s="263"/>
      <c r="D677" s="258" t="s">
        <v>266</v>
      </c>
      <c r="E677" s="264" t="s">
        <v>1</v>
      </c>
      <c r="F677" s="265" t="s">
        <v>212</v>
      </c>
      <c r="G677" s="263"/>
      <c r="H677" s="266">
        <v>1376</v>
      </c>
      <c r="I677" s="267"/>
      <c r="J677" s="263"/>
      <c r="K677" s="263"/>
      <c r="L677" s="268"/>
      <c r="M677" s="269"/>
      <c r="N677" s="270"/>
      <c r="O677" s="270"/>
      <c r="P677" s="270"/>
      <c r="Q677" s="270"/>
      <c r="R677" s="270"/>
      <c r="S677" s="270"/>
      <c r="T677" s="271"/>
      <c r="U677" s="13"/>
      <c r="V677" s="13"/>
      <c r="W677" s="13"/>
      <c r="X677" s="13"/>
      <c r="Y677" s="13"/>
      <c r="Z677" s="13"/>
      <c r="AA677" s="13"/>
      <c r="AB677" s="13"/>
      <c r="AC677" s="13"/>
      <c r="AD677" s="13"/>
      <c r="AE677" s="13"/>
      <c r="AT677" s="272" t="s">
        <v>266</v>
      </c>
      <c r="AU677" s="272" t="s">
        <v>14</v>
      </c>
      <c r="AV677" s="13" t="s">
        <v>14</v>
      </c>
      <c r="AW677" s="13" t="s">
        <v>36</v>
      </c>
      <c r="AX677" s="13" t="s">
        <v>82</v>
      </c>
      <c r="AY677" s="272" t="s">
        <v>253</v>
      </c>
    </row>
    <row r="678" s="14" customFormat="1">
      <c r="A678" s="14"/>
      <c r="B678" s="273"/>
      <c r="C678" s="274"/>
      <c r="D678" s="258" t="s">
        <v>266</v>
      </c>
      <c r="E678" s="275" t="s">
        <v>1</v>
      </c>
      <c r="F678" s="276" t="s">
        <v>269</v>
      </c>
      <c r="G678" s="274"/>
      <c r="H678" s="277">
        <v>1376</v>
      </c>
      <c r="I678" s="278"/>
      <c r="J678" s="274"/>
      <c r="K678" s="274"/>
      <c r="L678" s="279"/>
      <c r="M678" s="280"/>
      <c r="N678" s="281"/>
      <c r="O678" s="281"/>
      <c r="P678" s="281"/>
      <c r="Q678" s="281"/>
      <c r="R678" s="281"/>
      <c r="S678" s="281"/>
      <c r="T678" s="282"/>
      <c r="U678" s="14"/>
      <c r="V678" s="14"/>
      <c r="W678" s="14"/>
      <c r="X678" s="14"/>
      <c r="Y678" s="14"/>
      <c r="Z678" s="14"/>
      <c r="AA678" s="14"/>
      <c r="AB678" s="14"/>
      <c r="AC678" s="14"/>
      <c r="AD678" s="14"/>
      <c r="AE678" s="14"/>
      <c r="AT678" s="283" t="s">
        <v>266</v>
      </c>
      <c r="AU678" s="283" t="s">
        <v>14</v>
      </c>
      <c r="AV678" s="14" t="s">
        <v>259</v>
      </c>
      <c r="AW678" s="14" t="s">
        <v>36</v>
      </c>
      <c r="AX678" s="14" t="s">
        <v>90</v>
      </c>
      <c r="AY678" s="283" t="s">
        <v>253</v>
      </c>
    </row>
    <row r="679" s="2" customFormat="1" ht="72" customHeight="1">
      <c r="A679" s="39"/>
      <c r="B679" s="40"/>
      <c r="C679" s="245" t="s">
        <v>1023</v>
      </c>
      <c r="D679" s="245" t="s">
        <v>255</v>
      </c>
      <c r="E679" s="246" t="s">
        <v>1024</v>
      </c>
      <c r="F679" s="247" t="s">
        <v>1025</v>
      </c>
      <c r="G679" s="248" t="s">
        <v>140</v>
      </c>
      <c r="H679" s="249">
        <v>25</v>
      </c>
      <c r="I679" s="250"/>
      <c r="J679" s="251">
        <f>ROUND(I679*H679,2)</f>
        <v>0</v>
      </c>
      <c r="K679" s="247" t="s">
        <v>258</v>
      </c>
      <c r="L679" s="45"/>
      <c r="M679" s="252" t="s">
        <v>1</v>
      </c>
      <c r="N679" s="253" t="s">
        <v>47</v>
      </c>
      <c r="O679" s="92"/>
      <c r="P679" s="254">
        <f>O679*H679</f>
        <v>0</v>
      </c>
      <c r="Q679" s="254">
        <v>0</v>
      </c>
      <c r="R679" s="254">
        <f>Q679*H679</f>
        <v>0</v>
      </c>
      <c r="S679" s="254">
        <v>0</v>
      </c>
      <c r="T679" s="255">
        <f>S679*H679</f>
        <v>0</v>
      </c>
      <c r="U679" s="39"/>
      <c r="V679" s="39"/>
      <c r="W679" s="39"/>
      <c r="X679" s="39"/>
      <c r="Y679" s="39"/>
      <c r="Z679" s="39"/>
      <c r="AA679" s="39"/>
      <c r="AB679" s="39"/>
      <c r="AC679" s="39"/>
      <c r="AD679" s="39"/>
      <c r="AE679" s="39"/>
      <c r="AR679" s="256" t="s">
        <v>259</v>
      </c>
      <c r="AT679" s="256" t="s">
        <v>255</v>
      </c>
      <c r="AU679" s="256" t="s">
        <v>14</v>
      </c>
      <c r="AY679" s="18" t="s">
        <v>253</v>
      </c>
      <c r="BE679" s="257">
        <f>IF(N679="základní",J679,0)</f>
        <v>0</v>
      </c>
      <c r="BF679" s="257">
        <f>IF(N679="snížená",J679,0)</f>
        <v>0</v>
      </c>
      <c r="BG679" s="257">
        <f>IF(N679="zákl. přenesená",J679,0)</f>
        <v>0</v>
      </c>
      <c r="BH679" s="257">
        <f>IF(N679="sníž. přenesená",J679,0)</f>
        <v>0</v>
      </c>
      <c r="BI679" s="257">
        <f>IF(N679="nulová",J679,0)</f>
        <v>0</v>
      </c>
      <c r="BJ679" s="18" t="s">
        <v>90</v>
      </c>
      <c r="BK679" s="257">
        <f>ROUND(I679*H679,2)</f>
        <v>0</v>
      </c>
      <c r="BL679" s="18" t="s">
        <v>259</v>
      </c>
      <c r="BM679" s="256" t="s">
        <v>1026</v>
      </c>
    </row>
    <row r="680" s="2" customFormat="1">
      <c r="A680" s="39"/>
      <c r="B680" s="40"/>
      <c r="C680" s="41"/>
      <c r="D680" s="258" t="s">
        <v>261</v>
      </c>
      <c r="E680" s="41"/>
      <c r="F680" s="259" t="s">
        <v>1027</v>
      </c>
      <c r="G680" s="41"/>
      <c r="H680" s="41"/>
      <c r="I680" s="156"/>
      <c r="J680" s="41"/>
      <c r="K680" s="41"/>
      <c r="L680" s="45"/>
      <c r="M680" s="260"/>
      <c r="N680" s="261"/>
      <c r="O680" s="92"/>
      <c r="P680" s="92"/>
      <c r="Q680" s="92"/>
      <c r="R680" s="92"/>
      <c r="S680" s="92"/>
      <c r="T680" s="93"/>
      <c r="U680" s="39"/>
      <c r="V680" s="39"/>
      <c r="W680" s="39"/>
      <c r="X680" s="39"/>
      <c r="Y680" s="39"/>
      <c r="Z680" s="39"/>
      <c r="AA680" s="39"/>
      <c r="AB680" s="39"/>
      <c r="AC680" s="39"/>
      <c r="AD680" s="39"/>
      <c r="AE680" s="39"/>
      <c r="AT680" s="18" t="s">
        <v>261</v>
      </c>
      <c r="AU680" s="18" t="s">
        <v>14</v>
      </c>
    </row>
    <row r="681" s="2" customFormat="1" ht="72" customHeight="1">
      <c r="A681" s="39"/>
      <c r="B681" s="40"/>
      <c r="C681" s="245" t="s">
        <v>1028</v>
      </c>
      <c r="D681" s="245" t="s">
        <v>255</v>
      </c>
      <c r="E681" s="246" t="s">
        <v>1029</v>
      </c>
      <c r="F681" s="247" t="s">
        <v>1030</v>
      </c>
      <c r="G681" s="248" t="s">
        <v>140</v>
      </c>
      <c r="H681" s="249">
        <v>838</v>
      </c>
      <c r="I681" s="250"/>
      <c r="J681" s="251">
        <f>ROUND(I681*H681,2)</f>
        <v>0</v>
      </c>
      <c r="K681" s="247" t="s">
        <v>258</v>
      </c>
      <c r="L681" s="45"/>
      <c r="M681" s="252" t="s">
        <v>1</v>
      </c>
      <c r="N681" s="253" t="s">
        <v>47</v>
      </c>
      <c r="O681" s="92"/>
      <c r="P681" s="254">
        <f>O681*H681</f>
        <v>0</v>
      </c>
      <c r="Q681" s="254">
        <v>0</v>
      </c>
      <c r="R681" s="254">
        <f>Q681*H681</f>
        <v>0</v>
      </c>
      <c r="S681" s="254">
        <v>0</v>
      </c>
      <c r="T681" s="255">
        <f>S681*H681</f>
        <v>0</v>
      </c>
      <c r="U681" s="39"/>
      <c r="V681" s="39"/>
      <c r="W681" s="39"/>
      <c r="X681" s="39"/>
      <c r="Y681" s="39"/>
      <c r="Z681" s="39"/>
      <c r="AA681" s="39"/>
      <c r="AB681" s="39"/>
      <c r="AC681" s="39"/>
      <c r="AD681" s="39"/>
      <c r="AE681" s="39"/>
      <c r="AR681" s="256" t="s">
        <v>259</v>
      </c>
      <c r="AT681" s="256" t="s">
        <v>255</v>
      </c>
      <c r="AU681" s="256" t="s">
        <v>14</v>
      </c>
      <c r="AY681" s="18" t="s">
        <v>253</v>
      </c>
      <c r="BE681" s="257">
        <f>IF(N681="základní",J681,0)</f>
        <v>0</v>
      </c>
      <c r="BF681" s="257">
        <f>IF(N681="snížená",J681,0)</f>
        <v>0</v>
      </c>
      <c r="BG681" s="257">
        <f>IF(N681="zákl. přenesená",J681,0)</f>
        <v>0</v>
      </c>
      <c r="BH681" s="257">
        <f>IF(N681="sníž. přenesená",J681,0)</f>
        <v>0</v>
      </c>
      <c r="BI681" s="257">
        <f>IF(N681="nulová",J681,0)</f>
        <v>0</v>
      </c>
      <c r="BJ681" s="18" t="s">
        <v>90</v>
      </c>
      <c r="BK681" s="257">
        <f>ROUND(I681*H681,2)</f>
        <v>0</v>
      </c>
      <c r="BL681" s="18" t="s">
        <v>259</v>
      </c>
      <c r="BM681" s="256" t="s">
        <v>1031</v>
      </c>
    </row>
    <row r="682" s="2" customFormat="1">
      <c r="A682" s="39"/>
      <c r="B682" s="40"/>
      <c r="C682" s="41"/>
      <c r="D682" s="258" t="s">
        <v>261</v>
      </c>
      <c r="E682" s="41"/>
      <c r="F682" s="259" t="s">
        <v>1027</v>
      </c>
      <c r="G682" s="41"/>
      <c r="H682" s="41"/>
      <c r="I682" s="156"/>
      <c r="J682" s="41"/>
      <c r="K682" s="41"/>
      <c r="L682" s="45"/>
      <c r="M682" s="260"/>
      <c r="N682" s="261"/>
      <c r="O682" s="92"/>
      <c r="P682" s="92"/>
      <c r="Q682" s="92"/>
      <c r="R682" s="92"/>
      <c r="S682" s="92"/>
      <c r="T682" s="93"/>
      <c r="U682" s="39"/>
      <c r="V682" s="39"/>
      <c r="W682" s="39"/>
      <c r="X682" s="39"/>
      <c r="Y682" s="39"/>
      <c r="Z682" s="39"/>
      <c r="AA682" s="39"/>
      <c r="AB682" s="39"/>
      <c r="AC682" s="39"/>
      <c r="AD682" s="39"/>
      <c r="AE682" s="39"/>
      <c r="AT682" s="18" t="s">
        <v>261</v>
      </c>
      <c r="AU682" s="18" t="s">
        <v>14</v>
      </c>
    </row>
    <row r="683" s="13" customFormat="1">
      <c r="A683" s="13"/>
      <c r="B683" s="262"/>
      <c r="C683" s="263"/>
      <c r="D683" s="258" t="s">
        <v>266</v>
      </c>
      <c r="E683" s="264" t="s">
        <v>1</v>
      </c>
      <c r="F683" s="265" t="s">
        <v>1032</v>
      </c>
      <c r="G683" s="263"/>
      <c r="H683" s="266">
        <v>838</v>
      </c>
      <c r="I683" s="267"/>
      <c r="J683" s="263"/>
      <c r="K683" s="263"/>
      <c r="L683" s="268"/>
      <c r="M683" s="269"/>
      <c r="N683" s="270"/>
      <c r="O683" s="270"/>
      <c r="P683" s="270"/>
      <c r="Q683" s="270"/>
      <c r="R683" s="270"/>
      <c r="S683" s="270"/>
      <c r="T683" s="271"/>
      <c r="U683" s="13"/>
      <c r="V683" s="13"/>
      <c r="W683" s="13"/>
      <c r="X683" s="13"/>
      <c r="Y683" s="13"/>
      <c r="Z683" s="13"/>
      <c r="AA683" s="13"/>
      <c r="AB683" s="13"/>
      <c r="AC683" s="13"/>
      <c r="AD683" s="13"/>
      <c r="AE683" s="13"/>
      <c r="AT683" s="272" t="s">
        <v>266</v>
      </c>
      <c r="AU683" s="272" t="s">
        <v>14</v>
      </c>
      <c r="AV683" s="13" t="s">
        <v>14</v>
      </c>
      <c r="AW683" s="13" t="s">
        <v>36</v>
      </c>
      <c r="AX683" s="13" t="s">
        <v>82</v>
      </c>
      <c r="AY683" s="272" t="s">
        <v>253</v>
      </c>
    </row>
    <row r="684" s="14" customFormat="1">
      <c r="A684" s="14"/>
      <c r="B684" s="273"/>
      <c r="C684" s="274"/>
      <c r="D684" s="258" t="s">
        <v>266</v>
      </c>
      <c r="E684" s="275" t="s">
        <v>1</v>
      </c>
      <c r="F684" s="276" t="s">
        <v>269</v>
      </c>
      <c r="G684" s="274"/>
      <c r="H684" s="277">
        <v>838</v>
      </c>
      <c r="I684" s="278"/>
      <c r="J684" s="274"/>
      <c r="K684" s="274"/>
      <c r="L684" s="279"/>
      <c r="M684" s="280"/>
      <c r="N684" s="281"/>
      <c r="O684" s="281"/>
      <c r="P684" s="281"/>
      <c r="Q684" s="281"/>
      <c r="R684" s="281"/>
      <c r="S684" s="281"/>
      <c r="T684" s="282"/>
      <c r="U684" s="14"/>
      <c r="V684" s="14"/>
      <c r="W684" s="14"/>
      <c r="X684" s="14"/>
      <c r="Y684" s="14"/>
      <c r="Z684" s="14"/>
      <c r="AA684" s="14"/>
      <c r="AB684" s="14"/>
      <c r="AC684" s="14"/>
      <c r="AD684" s="14"/>
      <c r="AE684" s="14"/>
      <c r="AT684" s="283" t="s">
        <v>266</v>
      </c>
      <c r="AU684" s="283" t="s">
        <v>14</v>
      </c>
      <c r="AV684" s="14" t="s">
        <v>259</v>
      </c>
      <c r="AW684" s="14" t="s">
        <v>36</v>
      </c>
      <c r="AX684" s="14" t="s">
        <v>90</v>
      </c>
      <c r="AY684" s="283" t="s">
        <v>253</v>
      </c>
    </row>
    <row r="685" s="12" customFormat="1" ht="22.8" customHeight="1">
      <c r="A685" s="12"/>
      <c r="B685" s="229"/>
      <c r="C685" s="230"/>
      <c r="D685" s="231" t="s">
        <v>81</v>
      </c>
      <c r="E685" s="243" t="s">
        <v>1033</v>
      </c>
      <c r="F685" s="243" t="s">
        <v>1034</v>
      </c>
      <c r="G685" s="230"/>
      <c r="H685" s="230"/>
      <c r="I685" s="233"/>
      <c r="J685" s="244">
        <f>BK685</f>
        <v>0</v>
      </c>
      <c r="K685" s="230"/>
      <c r="L685" s="235"/>
      <c r="M685" s="236"/>
      <c r="N685" s="237"/>
      <c r="O685" s="237"/>
      <c r="P685" s="238">
        <f>SUM(P686:P729)</f>
        <v>0</v>
      </c>
      <c r="Q685" s="237"/>
      <c r="R685" s="238">
        <f>SUM(R686:R729)</f>
        <v>0</v>
      </c>
      <c r="S685" s="237"/>
      <c r="T685" s="239">
        <f>SUM(T686:T729)</f>
        <v>0</v>
      </c>
      <c r="U685" s="12"/>
      <c r="V685" s="12"/>
      <c r="W685" s="12"/>
      <c r="X685" s="12"/>
      <c r="Y685" s="12"/>
      <c r="Z685" s="12"/>
      <c r="AA685" s="12"/>
      <c r="AB685" s="12"/>
      <c r="AC685" s="12"/>
      <c r="AD685" s="12"/>
      <c r="AE685" s="12"/>
      <c r="AR685" s="240" t="s">
        <v>90</v>
      </c>
      <c r="AT685" s="241" t="s">
        <v>81</v>
      </c>
      <c r="AU685" s="241" t="s">
        <v>90</v>
      </c>
      <c r="AY685" s="240" t="s">
        <v>253</v>
      </c>
      <c r="BK685" s="242">
        <f>SUM(BK686:BK729)</f>
        <v>0</v>
      </c>
    </row>
    <row r="686" s="2" customFormat="1" ht="36" customHeight="1">
      <c r="A686" s="39"/>
      <c r="B686" s="40"/>
      <c r="C686" s="245" t="s">
        <v>156</v>
      </c>
      <c r="D686" s="245" t="s">
        <v>255</v>
      </c>
      <c r="E686" s="246" t="s">
        <v>1035</v>
      </c>
      <c r="F686" s="247" t="s">
        <v>1036</v>
      </c>
      <c r="G686" s="248" t="s">
        <v>185</v>
      </c>
      <c r="H686" s="249">
        <v>32028.531999999999</v>
      </c>
      <c r="I686" s="250"/>
      <c r="J686" s="251">
        <f>ROUND(I686*H686,2)</f>
        <v>0</v>
      </c>
      <c r="K686" s="247" t="s">
        <v>258</v>
      </c>
      <c r="L686" s="45"/>
      <c r="M686" s="252" t="s">
        <v>1</v>
      </c>
      <c r="N686" s="253" t="s">
        <v>47</v>
      </c>
      <c r="O686" s="92"/>
      <c r="P686" s="254">
        <f>O686*H686</f>
        <v>0</v>
      </c>
      <c r="Q686" s="254">
        <v>0</v>
      </c>
      <c r="R686" s="254">
        <f>Q686*H686</f>
        <v>0</v>
      </c>
      <c r="S686" s="254">
        <v>0</v>
      </c>
      <c r="T686" s="255">
        <f>S686*H686</f>
        <v>0</v>
      </c>
      <c r="U686" s="39"/>
      <c r="V686" s="39"/>
      <c r="W686" s="39"/>
      <c r="X686" s="39"/>
      <c r="Y686" s="39"/>
      <c r="Z686" s="39"/>
      <c r="AA686" s="39"/>
      <c r="AB686" s="39"/>
      <c r="AC686" s="39"/>
      <c r="AD686" s="39"/>
      <c r="AE686" s="39"/>
      <c r="AR686" s="256" t="s">
        <v>259</v>
      </c>
      <c r="AT686" s="256" t="s">
        <v>255</v>
      </c>
      <c r="AU686" s="256" t="s">
        <v>14</v>
      </c>
      <c r="AY686" s="18" t="s">
        <v>253</v>
      </c>
      <c r="BE686" s="257">
        <f>IF(N686="základní",J686,0)</f>
        <v>0</v>
      </c>
      <c r="BF686" s="257">
        <f>IF(N686="snížená",J686,0)</f>
        <v>0</v>
      </c>
      <c r="BG686" s="257">
        <f>IF(N686="zákl. přenesená",J686,0)</f>
        <v>0</v>
      </c>
      <c r="BH686" s="257">
        <f>IF(N686="sníž. přenesená",J686,0)</f>
        <v>0</v>
      </c>
      <c r="BI686" s="257">
        <f>IF(N686="nulová",J686,0)</f>
        <v>0</v>
      </c>
      <c r="BJ686" s="18" t="s">
        <v>90</v>
      </c>
      <c r="BK686" s="257">
        <f>ROUND(I686*H686,2)</f>
        <v>0</v>
      </c>
      <c r="BL686" s="18" t="s">
        <v>259</v>
      </c>
      <c r="BM686" s="256" t="s">
        <v>1037</v>
      </c>
    </row>
    <row r="687" s="2" customFormat="1">
      <c r="A687" s="39"/>
      <c r="B687" s="40"/>
      <c r="C687" s="41"/>
      <c r="D687" s="258" t="s">
        <v>261</v>
      </c>
      <c r="E687" s="41"/>
      <c r="F687" s="259" t="s">
        <v>1038</v>
      </c>
      <c r="G687" s="41"/>
      <c r="H687" s="41"/>
      <c r="I687" s="156"/>
      <c r="J687" s="41"/>
      <c r="K687" s="41"/>
      <c r="L687" s="45"/>
      <c r="M687" s="260"/>
      <c r="N687" s="261"/>
      <c r="O687" s="92"/>
      <c r="P687" s="92"/>
      <c r="Q687" s="92"/>
      <c r="R687" s="92"/>
      <c r="S687" s="92"/>
      <c r="T687" s="93"/>
      <c r="U687" s="39"/>
      <c r="V687" s="39"/>
      <c r="W687" s="39"/>
      <c r="X687" s="39"/>
      <c r="Y687" s="39"/>
      <c r="Z687" s="39"/>
      <c r="AA687" s="39"/>
      <c r="AB687" s="39"/>
      <c r="AC687" s="39"/>
      <c r="AD687" s="39"/>
      <c r="AE687" s="39"/>
      <c r="AT687" s="18" t="s">
        <v>261</v>
      </c>
      <c r="AU687" s="18" t="s">
        <v>14</v>
      </c>
    </row>
    <row r="688" s="13" customFormat="1">
      <c r="A688" s="13"/>
      <c r="B688" s="262"/>
      <c r="C688" s="263"/>
      <c r="D688" s="258" t="s">
        <v>266</v>
      </c>
      <c r="E688" s="264" t="s">
        <v>1</v>
      </c>
      <c r="F688" s="265" t="s">
        <v>1039</v>
      </c>
      <c r="G688" s="263"/>
      <c r="H688" s="266">
        <v>16014.266</v>
      </c>
      <c r="I688" s="267"/>
      <c r="J688" s="263"/>
      <c r="K688" s="263"/>
      <c r="L688" s="268"/>
      <c r="M688" s="269"/>
      <c r="N688" s="270"/>
      <c r="O688" s="270"/>
      <c r="P688" s="270"/>
      <c r="Q688" s="270"/>
      <c r="R688" s="270"/>
      <c r="S688" s="270"/>
      <c r="T688" s="271"/>
      <c r="U688" s="13"/>
      <c r="V688" s="13"/>
      <c r="W688" s="13"/>
      <c r="X688" s="13"/>
      <c r="Y688" s="13"/>
      <c r="Z688" s="13"/>
      <c r="AA688" s="13"/>
      <c r="AB688" s="13"/>
      <c r="AC688" s="13"/>
      <c r="AD688" s="13"/>
      <c r="AE688" s="13"/>
      <c r="AT688" s="272" t="s">
        <v>266</v>
      </c>
      <c r="AU688" s="272" t="s">
        <v>14</v>
      </c>
      <c r="AV688" s="13" t="s">
        <v>14</v>
      </c>
      <c r="AW688" s="13" t="s">
        <v>36</v>
      </c>
      <c r="AX688" s="13" t="s">
        <v>82</v>
      </c>
      <c r="AY688" s="272" t="s">
        <v>253</v>
      </c>
    </row>
    <row r="689" s="13" customFormat="1">
      <c r="A689" s="13"/>
      <c r="B689" s="262"/>
      <c r="C689" s="263"/>
      <c r="D689" s="258" t="s">
        <v>266</v>
      </c>
      <c r="E689" s="264" t="s">
        <v>1</v>
      </c>
      <c r="F689" s="265" t="s">
        <v>1040</v>
      </c>
      <c r="G689" s="263"/>
      <c r="H689" s="266">
        <v>16014.266</v>
      </c>
      <c r="I689" s="267"/>
      <c r="J689" s="263"/>
      <c r="K689" s="263"/>
      <c r="L689" s="268"/>
      <c r="M689" s="269"/>
      <c r="N689" s="270"/>
      <c r="O689" s="270"/>
      <c r="P689" s="270"/>
      <c r="Q689" s="270"/>
      <c r="R689" s="270"/>
      <c r="S689" s="270"/>
      <c r="T689" s="271"/>
      <c r="U689" s="13"/>
      <c r="V689" s="13"/>
      <c r="W689" s="13"/>
      <c r="X689" s="13"/>
      <c r="Y689" s="13"/>
      <c r="Z689" s="13"/>
      <c r="AA689" s="13"/>
      <c r="AB689" s="13"/>
      <c r="AC689" s="13"/>
      <c r="AD689" s="13"/>
      <c r="AE689" s="13"/>
      <c r="AT689" s="272" t="s">
        <v>266</v>
      </c>
      <c r="AU689" s="272" t="s">
        <v>14</v>
      </c>
      <c r="AV689" s="13" t="s">
        <v>14</v>
      </c>
      <c r="AW689" s="13" t="s">
        <v>36</v>
      </c>
      <c r="AX689" s="13" t="s">
        <v>82</v>
      </c>
      <c r="AY689" s="272" t="s">
        <v>253</v>
      </c>
    </row>
    <row r="690" s="14" customFormat="1">
      <c r="A690" s="14"/>
      <c r="B690" s="273"/>
      <c r="C690" s="274"/>
      <c r="D690" s="258" t="s">
        <v>266</v>
      </c>
      <c r="E690" s="275" t="s">
        <v>1</v>
      </c>
      <c r="F690" s="276" t="s">
        <v>269</v>
      </c>
      <c r="G690" s="274"/>
      <c r="H690" s="277">
        <v>32028.531999999999</v>
      </c>
      <c r="I690" s="278"/>
      <c r="J690" s="274"/>
      <c r="K690" s="274"/>
      <c r="L690" s="279"/>
      <c r="M690" s="280"/>
      <c r="N690" s="281"/>
      <c r="O690" s="281"/>
      <c r="P690" s="281"/>
      <c r="Q690" s="281"/>
      <c r="R690" s="281"/>
      <c r="S690" s="281"/>
      <c r="T690" s="282"/>
      <c r="U690" s="14"/>
      <c r="V690" s="14"/>
      <c r="W690" s="14"/>
      <c r="X690" s="14"/>
      <c r="Y690" s="14"/>
      <c r="Z690" s="14"/>
      <c r="AA690" s="14"/>
      <c r="AB690" s="14"/>
      <c r="AC690" s="14"/>
      <c r="AD690" s="14"/>
      <c r="AE690" s="14"/>
      <c r="AT690" s="283" t="s">
        <v>266</v>
      </c>
      <c r="AU690" s="283" t="s">
        <v>14</v>
      </c>
      <c r="AV690" s="14" t="s">
        <v>259</v>
      </c>
      <c r="AW690" s="14" t="s">
        <v>36</v>
      </c>
      <c r="AX690" s="14" t="s">
        <v>90</v>
      </c>
      <c r="AY690" s="283" t="s">
        <v>253</v>
      </c>
    </row>
    <row r="691" s="2" customFormat="1" ht="36" customHeight="1">
      <c r="A691" s="39"/>
      <c r="B691" s="40"/>
      <c r="C691" s="245" t="s">
        <v>1041</v>
      </c>
      <c r="D691" s="245" t="s">
        <v>255</v>
      </c>
      <c r="E691" s="246" t="s">
        <v>1042</v>
      </c>
      <c r="F691" s="247" t="s">
        <v>1043</v>
      </c>
      <c r="G691" s="248" t="s">
        <v>185</v>
      </c>
      <c r="H691" s="249">
        <v>448399.44799999997</v>
      </c>
      <c r="I691" s="250"/>
      <c r="J691" s="251">
        <f>ROUND(I691*H691,2)</f>
        <v>0</v>
      </c>
      <c r="K691" s="247" t="s">
        <v>258</v>
      </c>
      <c r="L691" s="45"/>
      <c r="M691" s="252" t="s">
        <v>1</v>
      </c>
      <c r="N691" s="253" t="s">
        <v>47</v>
      </c>
      <c r="O691" s="92"/>
      <c r="P691" s="254">
        <f>O691*H691</f>
        <v>0</v>
      </c>
      <c r="Q691" s="254">
        <v>0</v>
      </c>
      <c r="R691" s="254">
        <f>Q691*H691</f>
        <v>0</v>
      </c>
      <c r="S691" s="254">
        <v>0</v>
      </c>
      <c r="T691" s="255">
        <f>S691*H691</f>
        <v>0</v>
      </c>
      <c r="U691" s="39"/>
      <c r="V691" s="39"/>
      <c r="W691" s="39"/>
      <c r="X691" s="39"/>
      <c r="Y691" s="39"/>
      <c r="Z691" s="39"/>
      <c r="AA691" s="39"/>
      <c r="AB691" s="39"/>
      <c r="AC691" s="39"/>
      <c r="AD691" s="39"/>
      <c r="AE691" s="39"/>
      <c r="AR691" s="256" t="s">
        <v>259</v>
      </c>
      <c r="AT691" s="256" t="s">
        <v>255</v>
      </c>
      <c r="AU691" s="256" t="s">
        <v>14</v>
      </c>
      <c r="AY691" s="18" t="s">
        <v>253</v>
      </c>
      <c r="BE691" s="257">
        <f>IF(N691="základní",J691,0)</f>
        <v>0</v>
      </c>
      <c r="BF691" s="257">
        <f>IF(N691="snížená",J691,0)</f>
        <v>0</v>
      </c>
      <c r="BG691" s="257">
        <f>IF(N691="zákl. přenesená",J691,0)</f>
        <v>0</v>
      </c>
      <c r="BH691" s="257">
        <f>IF(N691="sníž. přenesená",J691,0)</f>
        <v>0</v>
      </c>
      <c r="BI691" s="257">
        <f>IF(N691="nulová",J691,0)</f>
        <v>0</v>
      </c>
      <c r="BJ691" s="18" t="s">
        <v>90</v>
      </c>
      <c r="BK691" s="257">
        <f>ROUND(I691*H691,2)</f>
        <v>0</v>
      </c>
      <c r="BL691" s="18" t="s">
        <v>259</v>
      </c>
      <c r="BM691" s="256" t="s">
        <v>1044</v>
      </c>
    </row>
    <row r="692" s="2" customFormat="1">
      <c r="A692" s="39"/>
      <c r="B692" s="40"/>
      <c r="C692" s="41"/>
      <c r="D692" s="258" t="s">
        <v>261</v>
      </c>
      <c r="E692" s="41"/>
      <c r="F692" s="259" t="s">
        <v>1038</v>
      </c>
      <c r="G692" s="41"/>
      <c r="H692" s="41"/>
      <c r="I692" s="156"/>
      <c r="J692" s="41"/>
      <c r="K692" s="41"/>
      <c r="L692" s="45"/>
      <c r="M692" s="260"/>
      <c r="N692" s="261"/>
      <c r="O692" s="92"/>
      <c r="P692" s="92"/>
      <c r="Q692" s="92"/>
      <c r="R692" s="92"/>
      <c r="S692" s="92"/>
      <c r="T692" s="93"/>
      <c r="U692" s="39"/>
      <c r="V692" s="39"/>
      <c r="W692" s="39"/>
      <c r="X692" s="39"/>
      <c r="Y692" s="39"/>
      <c r="Z692" s="39"/>
      <c r="AA692" s="39"/>
      <c r="AB692" s="39"/>
      <c r="AC692" s="39"/>
      <c r="AD692" s="39"/>
      <c r="AE692" s="39"/>
      <c r="AT692" s="18" t="s">
        <v>261</v>
      </c>
      <c r="AU692" s="18" t="s">
        <v>14</v>
      </c>
    </row>
    <row r="693" s="13" customFormat="1">
      <c r="A693" s="13"/>
      <c r="B693" s="262"/>
      <c r="C693" s="263"/>
      <c r="D693" s="258" t="s">
        <v>266</v>
      </c>
      <c r="E693" s="264" t="s">
        <v>1</v>
      </c>
      <c r="F693" s="265" t="s">
        <v>1045</v>
      </c>
      <c r="G693" s="263"/>
      <c r="H693" s="266">
        <v>64057.063999999998</v>
      </c>
      <c r="I693" s="267"/>
      <c r="J693" s="263"/>
      <c r="K693" s="263"/>
      <c r="L693" s="268"/>
      <c r="M693" s="269"/>
      <c r="N693" s="270"/>
      <c r="O693" s="270"/>
      <c r="P693" s="270"/>
      <c r="Q693" s="270"/>
      <c r="R693" s="270"/>
      <c r="S693" s="270"/>
      <c r="T693" s="271"/>
      <c r="U693" s="13"/>
      <c r="V693" s="13"/>
      <c r="W693" s="13"/>
      <c r="X693" s="13"/>
      <c r="Y693" s="13"/>
      <c r="Z693" s="13"/>
      <c r="AA693" s="13"/>
      <c r="AB693" s="13"/>
      <c r="AC693" s="13"/>
      <c r="AD693" s="13"/>
      <c r="AE693" s="13"/>
      <c r="AT693" s="272" t="s">
        <v>266</v>
      </c>
      <c r="AU693" s="272" t="s">
        <v>14</v>
      </c>
      <c r="AV693" s="13" t="s">
        <v>14</v>
      </c>
      <c r="AW693" s="13" t="s">
        <v>36</v>
      </c>
      <c r="AX693" s="13" t="s">
        <v>82</v>
      </c>
      <c r="AY693" s="272" t="s">
        <v>253</v>
      </c>
    </row>
    <row r="694" s="13" customFormat="1">
      <c r="A694" s="13"/>
      <c r="B694" s="262"/>
      <c r="C694" s="263"/>
      <c r="D694" s="258" t="s">
        <v>266</v>
      </c>
      <c r="E694" s="264" t="s">
        <v>1</v>
      </c>
      <c r="F694" s="265" t="s">
        <v>1046</v>
      </c>
      <c r="G694" s="263"/>
      <c r="H694" s="266">
        <v>384342.38400000002</v>
      </c>
      <c r="I694" s="267"/>
      <c r="J694" s="263"/>
      <c r="K694" s="263"/>
      <c r="L694" s="268"/>
      <c r="M694" s="269"/>
      <c r="N694" s="270"/>
      <c r="O694" s="270"/>
      <c r="P694" s="270"/>
      <c r="Q694" s="270"/>
      <c r="R694" s="270"/>
      <c r="S694" s="270"/>
      <c r="T694" s="271"/>
      <c r="U694" s="13"/>
      <c r="V694" s="13"/>
      <c r="W694" s="13"/>
      <c r="X694" s="13"/>
      <c r="Y694" s="13"/>
      <c r="Z694" s="13"/>
      <c r="AA694" s="13"/>
      <c r="AB694" s="13"/>
      <c r="AC694" s="13"/>
      <c r="AD694" s="13"/>
      <c r="AE694" s="13"/>
      <c r="AT694" s="272" t="s">
        <v>266</v>
      </c>
      <c r="AU694" s="272" t="s">
        <v>14</v>
      </c>
      <c r="AV694" s="13" t="s">
        <v>14</v>
      </c>
      <c r="AW694" s="13" t="s">
        <v>36</v>
      </c>
      <c r="AX694" s="13" t="s">
        <v>82</v>
      </c>
      <c r="AY694" s="272" t="s">
        <v>253</v>
      </c>
    </row>
    <row r="695" s="14" customFormat="1">
      <c r="A695" s="14"/>
      <c r="B695" s="273"/>
      <c r="C695" s="274"/>
      <c r="D695" s="258" t="s">
        <v>266</v>
      </c>
      <c r="E695" s="275" t="s">
        <v>1</v>
      </c>
      <c r="F695" s="276" t="s">
        <v>269</v>
      </c>
      <c r="G695" s="274"/>
      <c r="H695" s="277">
        <v>448399.44800000003</v>
      </c>
      <c r="I695" s="278"/>
      <c r="J695" s="274"/>
      <c r="K695" s="274"/>
      <c r="L695" s="279"/>
      <c r="M695" s="280"/>
      <c r="N695" s="281"/>
      <c r="O695" s="281"/>
      <c r="P695" s="281"/>
      <c r="Q695" s="281"/>
      <c r="R695" s="281"/>
      <c r="S695" s="281"/>
      <c r="T695" s="282"/>
      <c r="U695" s="14"/>
      <c r="V695" s="14"/>
      <c r="W695" s="14"/>
      <c r="X695" s="14"/>
      <c r="Y695" s="14"/>
      <c r="Z695" s="14"/>
      <c r="AA695" s="14"/>
      <c r="AB695" s="14"/>
      <c r="AC695" s="14"/>
      <c r="AD695" s="14"/>
      <c r="AE695" s="14"/>
      <c r="AT695" s="283" t="s">
        <v>266</v>
      </c>
      <c r="AU695" s="283" t="s">
        <v>14</v>
      </c>
      <c r="AV695" s="14" t="s">
        <v>259</v>
      </c>
      <c r="AW695" s="14" t="s">
        <v>36</v>
      </c>
      <c r="AX695" s="14" t="s">
        <v>90</v>
      </c>
      <c r="AY695" s="283" t="s">
        <v>253</v>
      </c>
    </row>
    <row r="696" s="2" customFormat="1" ht="24" customHeight="1">
      <c r="A696" s="39"/>
      <c r="B696" s="40"/>
      <c r="C696" s="245" t="s">
        <v>1047</v>
      </c>
      <c r="D696" s="245" t="s">
        <v>255</v>
      </c>
      <c r="E696" s="246" t="s">
        <v>1048</v>
      </c>
      <c r="F696" s="247" t="s">
        <v>1049</v>
      </c>
      <c r="G696" s="248" t="s">
        <v>185</v>
      </c>
      <c r="H696" s="249">
        <v>32709.757000000001</v>
      </c>
      <c r="I696" s="250"/>
      <c r="J696" s="251">
        <f>ROUND(I696*H696,2)</f>
        <v>0</v>
      </c>
      <c r="K696" s="247" t="s">
        <v>258</v>
      </c>
      <c r="L696" s="45"/>
      <c r="M696" s="252" t="s">
        <v>1</v>
      </c>
      <c r="N696" s="253" t="s">
        <v>47</v>
      </c>
      <c r="O696" s="92"/>
      <c r="P696" s="254">
        <f>O696*H696</f>
        <v>0</v>
      </c>
      <c r="Q696" s="254">
        <v>0</v>
      </c>
      <c r="R696" s="254">
        <f>Q696*H696</f>
        <v>0</v>
      </c>
      <c r="S696" s="254">
        <v>0</v>
      </c>
      <c r="T696" s="255">
        <f>S696*H696</f>
        <v>0</v>
      </c>
      <c r="U696" s="39"/>
      <c r="V696" s="39"/>
      <c r="W696" s="39"/>
      <c r="X696" s="39"/>
      <c r="Y696" s="39"/>
      <c r="Z696" s="39"/>
      <c r="AA696" s="39"/>
      <c r="AB696" s="39"/>
      <c r="AC696" s="39"/>
      <c r="AD696" s="39"/>
      <c r="AE696" s="39"/>
      <c r="AR696" s="256" t="s">
        <v>259</v>
      </c>
      <c r="AT696" s="256" t="s">
        <v>255</v>
      </c>
      <c r="AU696" s="256" t="s">
        <v>14</v>
      </c>
      <c r="AY696" s="18" t="s">
        <v>253</v>
      </c>
      <c r="BE696" s="257">
        <f>IF(N696="základní",J696,0)</f>
        <v>0</v>
      </c>
      <c r="BF696" s="257">
        <f>IF(N696="snížená",J696,0)</f>
        <v>0</v>
      </c>
      <c r="BG696" s="257">
        <f>IF(N696="zákl. přenesená",J696,0)</f>
        <v>0</v>
      </c>
      <c r="BH696" s="257">
        <f>IF(N696="sníž. přenesená",J696,0)</f>
        <v>0</v>
      </c>
      <c r="BI696" s="257">
        <f>IF(N696="nulová",J696,0)</f>
        <v>0</v>
      </c>
      <c r="BJ696" s="18" t="s">
        <v>90</v>
      </c>
      <c r="BK696" s="257">
        <f>ROUND(I696*H696,2)</f>
        <v>0</v>
      </c>
      <c r="BL696" s="18" t="s">
        <v>259</v>
      </c>
      <c r="BM696" s="256" t="s">
        <v>1050</v>
      </c>
    </row>
    <row r="697" s="2" customFormat="1">
      <c r="A697" s="39"/>
      <c r="B697" s="40"/>
      <c r="C697" s="41"/>
      <c r="D697" s="258" t="s">
        <v>261</v>
      </c>
      <c r="E697" s="41"/>
      <c r="F697" s="259" t="s">
        <v>1051</v>
      </c>
      <c r="G697" s="41"/>
      <c r="H697" s="41"/>
      <c r="I697" s="156"/>
      <c r="J697" s="41"/>
      <c r="K697" s="41"/>
      <c r="L697" s="45"/>
      <c r="M697" s="260"/>
      <c r="N697" s="261"/>
      <c r="O697" s="92"/>
      <c r="P697" s="92"/>
      <c r="Q697" s="92"/>
      <c r="R697" s="92"/>
      <c r="S697" s="92"/>
      <c r="T697" s="93"/>
      <c r="U697" s="39"/>
      <c r="V697" s="39"/>
      <c r="W697" s="39"/>
      <c r="X697" s="39"/>
      <c r="Y697" s="39"/>
      <c r="Z697" s="39"/>
      <c r="AA697" s="39"/>
      <c r="AB697" s="39"/>
      <c r="AC697" s="39"/>
      <c r="AD697" s="39"/>
      <c r="AE697" s="39"/>
      <c r="AT697" s="18" t="s">
        <v>261</v>
      </c>
      <c r="AU697" s="18" t="s">
        <v>14</v>
      </c>
    </row>
    <row r="698" s="13" customFormat="1">
      <c r="A698" s="13"/>
      <c r="B698" s="262"/>
      <c r="C698" s="263"/>
      <c r="D698" s="258" t="s">
        <v>266</v>
      </c>
      <c r="E698" s="264" t="s">
        <v>196</v>
      </c>
      <c r="F698" s="265" t="s">
        <v>1052</v>
      </c>
      <c r="G698" s="263"/>
      <c r="H698" s="266">
        <v>5070.4960000000001</v>
      </c>
      <c r="I698" s="267"/>
      <c r="J698" s="263"/>
      <c r="K698" s="263"/>
      <c r="L698" s="268"/>
      <c r="M698" s="269"/>
      <c r="N698" s="270"/>
      <c r="O698" s="270"/>
      <c r="P698" s="270"/>
      <c r="Q698" s="270"/>
      <c r="R698" s="270"/>
      <c r="S698" s="270"/>
      <c r="T698" s="271"/>
      <c r="U698" s="13"/>
      <c r="V698" s="13"/>
      <c r="W698" s="13"/>
      <c r="X698" s="13"/>
      <c r="Y698" s="13"/>
      <c r="Z698" s="13"/>
      <c r="AA698" s="13"/>
      <c r="AB698" s="13"/>
      <c r="AC698" s="13"/>
      <c r="AD698" s="13"/>
      <c r="AE698" s="13"/>
      <c r="AT698" s="272" t="s">
        <v>266</v>
      </c>
      <c r="AU698" s="272" t="s">
        <v>14</v>
      </c>
      <c r="AV698" s="13" t="s">
        <v>14</v>
      </c>
      <c r="AW698" s="13" t="s">
        <v>36</v>
      </c>
      <c r="AX698" s="13" t="s">
        <v>82</v>
      </c>
      <c r="AY698" s="272" t="s">
        <v>253</v>
      </c>
    </row>
    <row r="699" s="13" customFormat="1">
      <c r="A699" s="13"/>
      <c r="B699" s="262"/>
      <c r="C699" s="263"/>
      <c r="D699" s="258" t="s">
        <v>266</v>
      </c>
      <c r="E699" s="264" t="s">
        <v>183</v>
      </c>
      <c r="F699" s="265" t="s">
        <v>1053</v>
      </c>
      <c r="G699" s="263"/>
      <c r="H699" s="266">
        <v>5037.826</v>
      </c>
      <c r="I699" s="267"/>
      <c r="J699" s="263"/>
      <c r="K699" s="263"/>
      <c r="L699" s="268"/>
      <c r="M699" s="269"/>
      <c r="N699" s="270"/>
      <c r="O699" s="270"/>
      <c r="P699" s="270"/>
      <c r="Q699" s="270"/>
      <c r="R699" s="270"/>
      <c r="S699" s="270"/>
      <c r="T699" s="271"/>
      <c r="U699" s="13"/>
      <c r="V699" s="13"/>
      <c r="W699" s="13"/>
      <c r="X699" s="13"/>
      <c r="Y699" s="13"/>
      <c r="Z699" s="13"/>
      <c r="AA699" s="13"/>
      <c r="AB699" s="13"/>
      <c r="AC699" s="13"/>
      <c r="AD699" s="13"/>
      <c r="AE699" s="13"/>
      <c r="AT699" s="272" t="s">
        <v>266</v>
      </c>
      <c r="AU699" s="272" t="s">
        <v>14</v>
      </c>
      <c r="AV699" s="13" t="s">
        <v>14</v>
      </c>
      <c r="AW699" s="13" t="s">
        <v>36</v>
      </c>
      <c r="AX699" s="13" t="s">
        <v>82</v>
      </c>
      <c r="AY699" s="272" t="s">
        <v>253</v>
      </c>
    </row>
    <row r="700" s="13" customFormat="1">
      <c r="A700" s="13"/>
      <c r="B700" s="262"/>
      <c r="C700" s="263"/>
      <c r="D700" s="258" t="s">
        <v>266</v>
      </c>
      <c r="E700" s="264" t="s">
        <v>190</v>
      </c>
      <c r="F700" s="265" t="s">
        <v>1054</v>
      </c>
      <c r="G700" s="263"/>
      <c r="H700" s="266">
        <v>5901.8100000000004</v>
      </c>
      <c r="I700" s="267"/>
      <c r="J700" s="263"/>
      <c r="K700" s="263"/>
      <c r="L700" s="268"/>
      <c r="M700" s="269"/>
      <c r="N700" s="270"/>
      <c r="O700" s="270"/>
      <c r="P700" s="270"/>
      <c r="Q700" s="270"/>
      <c r="R700" s="270"/>
      <c r="S700" s="270"/>
      <c r="T700" s="271"/>
      <c r="U700" s="13"/>
      <c r="V700" s="13"/>
      <c r="W700" s="13"/>
      <c r="X700" s="13"/>
      <c r="Y700" s="13"/>
      <c r="Z700" s="13"/>
      <c r="AA700" s="13"/>
      <c r="AB700" s="13"/>
      <c r="AC700" s="13"/>
      <c r="AD700" s="13"/>
      <c r="AE700" s="13"/>
      <c r="AT700" s="272" t="s">
        <v>266</v>
      </c>
      <c r="AU700" s="272" t="s">
        <v>14</v>
      </c>
      <c r="AV700" s="13" t="s">
        <v>14</v>
      </c>
      <c r="AW700" s="13" t="s">
        <v>36</v>
      </c>
      <c r="AX700" s="13" t="s">
        <v>82</v>
      </c>
      <c r="AY700" s="272" t="s">
        <v>253</v>
      </c>
    </row>
    <row r="701" s="13" customFormat="1">
      <c r="A701" s="13"/>
      <c r="B701" s="262"/>
      <c r="C701" s="263"/>
      <c r="D701" s="258" t="s">
        <v>266</v>
      </c>
      <c r="E701" s="264" t="s">
        <v>1</v>
      </c>
      <c r="F701" s="265" t="s">
        <v>1055</v>
      </c>
      <c r="G701" s="263"/>
      <c r="H701" s="266">
        <v>4.1340000000000003</v>
      </c>
      <c r="I701" s="267"/>
      <c r="J701" s="263"/>
      <c r="K701" s="263"/>
      <c r="L701" s="268"/>
      <c r="M701" s="269"/>
      <c r="N701" s="270"/>
      <c r="O701" s="270"/>
      <c r="P701" s="270"/>
      <c r="Q701" s="270"/>
      <c r="R701" s="270"/>
      <c r="S701" s="270"/>
      <c r="T701" s="271"/>
      <c r="U701" s="13"/>
      <c r="V701" s="13"/>
      <c r="W701" s="13"/>
      <c r="X701" s="13"/>
      <c r="Y701" s="13"/>
      <c r="Z701" s="13"/>
      <c r="AA701" s="13"/>
      <c r="AB701" s="13"/>
      <c r="AC701" s="13"/>
      <c r="AD701" s="13"/>
      <c r="AE701" s="13"/>
      <c r="AT701" s="272" t="s">
        <v>266</v>
      </c>
      <c r="AU701" s="272" t="s">
        <v>14</v>
      </c>
      <c r="AV701" s="13" t="s">
        <v>14</v>
      </c>
      <c r="AW701" s="13" t="s">
        <v>36</v>
      </c>
      <c r="AX701" s="13" t="s">
        <v>82</v>
      </c>
      <c r="AY701" s="272" t="s">
        <v>253</v>
      </c>
    </row>
    <row r="702" s="14" customFormat="1">
      <c r="A702" s="14"/>
      <c r="B702" s="273"/>
      <c r="C702" s="274"/>
      <c r="D702" s="258" t="s">
        <v>266</v>
      </c>
      <c r="E702" s="275" t="s">
        <v>187</v>
      </c>
      <c r="F702" s="276" t="s">
        <v>269</v>
      </c>
      <c r="G702" s="274"/>
      <c r="H702" s="277">
        <v>16014.266</v>
      </c>
      <c r="I702" s="278"/>
      <c r="J702" s="274"/>
      <c r="K702" s="274"/>
      <c r="L702" s="279"/>
      <c r="M702" s="280"/>
      <c r="N702" s="281"/>
      <c r="O702" s="281"/>
      <c r="P702" s="281"/>
      <c r="Q702" s="281"/>
      <c r="R702" s="281"/>
      <c r="S702" s="281"/>
      <c r="T702" s="282"/>
      <c r="U702" s="14"/>
      <c r="V702" s="14"/>
      <c r="W702" s="14"/>
      <c r="X702" s="14"/>
      <c r="Y702" s="14"/>
      <c r="Z702" s="14"/>
      <c r="AA702" s="14"/>
      <c r="AB702" s="14"/>
      <c r="AC702" s="14"/>
      <c r="AD702" s="14"/>
      <c r="AE702" s="14"/>
      <c r="AT702" s="283" t="s">
        <v>266</v>
      </c>
      <c r="AU702" s="283" t="s">
        <v>14</v>
      </c>
      <c r="AV702" s="14" t="s">
        <v>259</v>
      </c>
      <c r="AW702" s="14" t="s">
        <v>36</v>
      </c>
      <c r="AX702" s="14" t="s">
        <v>82</v>
      </c>
      <c r="AY702" s="283" t="s">
        <v>253</v>
      </c>
    </row>
    <row r="703" s="13" customFormat="1">
      <c r="A703" s="13"/>
      <c r="B703" s="262"/>
      <c r="C703" s="263"/>
      <c r="D703" s="258" t="s">
        <v>266</v>
      </c>
      <c r="E703" s="264" t="s">
        <v>1</v>
      </c>
      <c r="F703" s="265" t="s">
        <v>1056</v>
      </c>
      <c r="G703" s="263"/>
      <c r="H703" s="266">
        <v>16695.491000000002</v>
      </c>
      <c r="I703" s="267"/>
      <c r="J703" s="263"/>
      <c r="K703" s="263"/>
      <c r="L703" s="268"/>
      <c r="M703" s="269"/>
      <c r="N703" s="270"/>
      <c r="O703" s="270"/>
      <c r="P703" s="270"/>
      <c r="Q703" s="270"/>
      <c r="R703" s="270"/>
      <c r="S703" s="270"/>
      <c r="T703" s="271"/>
      <c r="U703" s="13"/>
      <c r="V703" s="13"/>
      <c r="W703" s="13"/>
      <c r="X703" s="13"/>
      <c r="Y703" s="13"/>
      <c r="Z703" s="13"/>
      <c r="AA703" s="13"/>
      <c r="AB703" s="13"/>
      <c r="AC703" s="13"/>
      <c r="AD703" s="13"/>
      <c r="AE703" s="13"/>
      <c r="AT703" s="272" t="s">
        <v>266</v>
      </c>
      <c r="AU703" s="272" t="s">
        <v>14</v>
      </c>
      <c r="AV703" s="13" t="s">
        <v>14</v>
      </c>
      <c r="AW703" s="13" t="s">
        <v>36</v>
      </c>
      <c r="AX703" s="13" t="s">
        <v>82</v>
      </c>
      <c r="AY703" s="272" t="s">
        <v>253</v>
      </c>
    </row>
    <row r="704" s="13" customFormat="1">
      <c r="A704" s="13"/>
      <c r="B704" s="262"/>
      <c r="C704" s="263"/>
      <c r="D704" s="258" t="s">
        <v>266</v>
      </c>
      <c r="E704" s="264" t="s">
        <v>1</v>
      </c>
      <c r="F704" s="265" t="s">
        <v>1057</v>
      </c>
      <c r="G704" s="263"/>
      <c r="H704" s="266">
        <v>16014.266</v>
      </c>
      <c r="I704" s="267"/>
      <c r="J704" s="263"/>
      <c r="K704" s="263"/>
      <c r="L704" s="268"/>
      <c r="M704" s="269"/>
      <c r="N704" s="270"/>
      <c r="O704" s="270"/>
      <c r="P704" s="270"/>
      <c r="Q704" s="270"/>
      <c r="R704" s="270"/>
      <c r="S704" s="270"/>
      <c r="T704" s="271"/>
      <c r="U704" s="13"/>
      <c r="V704" s="13"/>
      <c r="W704" s="13"/>
      <c r="X704" s="13"/>
      <c r="Y704" s="13"/>
      <c r="Z704" s="13"/>
      <c r="AA704" s="13"/>
      <c r="AB704" s="13"/>
      <c r="AC704" s="13"/>
      <c r="AD704" s="13"/>
      <c r="AE704" s="13"/>
      <c r="AT704" s="272" t="s">
        <v>266</v>
      </c>
      <c r="AU704" s="272" t="s">
        <v>14</v>
      </c>
      <c r="AV704" s="13" t="s">
        <v>14</v>
      </c>
      <c r="AW704" s="13" t="s">
        <v>36</v>
      </c>
      <c r="AX704" s="13" t="s">
        <v>82</v>
      </c>
      <c r="AY704" s="272" t="s">
        <v>253</v>
      </c>
    </row>
    <row r="705" s="14" customFormat="1">
      <c r="A705" s="14"/>
      <c r="B705" s="273"/>
      <c r="C705" s="274"/>
      <c r="D705" s="258" t="s">
        <v>266</v>
      </c>
      <c r="E705" s="275" t="s">
        <v>1</v>
      </c>
      <c r="F705" s="276" t="s">
        <v>269</v>
      </c>
      <c r="G705" s="274"/>
      <c r="H705" s="277">
        <v>32709.757000000001</v>
      </c>
      <c r="I705" s="278"/>
      <c r="J705" s="274"/>
      <c r="K705" s="274"/>
      <c r="L705" s="279"/>
      <c r="M705" s="280"/>
      <c r="N705" s="281"/>
      <c r="O705" s="281"/>
      <c r="P705" s="281"/>
      <c r="Q705" s="281"/>
      <c r="R705" s="281"/>
      <c r="S705" s="281"/>
      <c r="T705" s="282"/>
      <c r="U705" s="14"/>
      <c r="V705" s="14"/>
      <c r="W705" s="14"/>
      <c r="X705" s="14"/>
      <c r="Y705" s="14"/>
      <c r="Z705" s="14"/>
      <c r="AA705" s="14"/>
      <c r="AB705" s="14"/>
      <c r="AC705" s="14"/>
      <c r="AD705" s="14"/>
      <c r="AE705" s="14"/>
      <c r="AT705" s="283" t="s">
        <v>266</v>
      </c>
      <c r="AU705" s="283" t="s">
        <v>14</v>
      </c>
      <c r="AV705" s="14" t="s">
        <v>259</v>
      </c>
      <c r="AW705" s="14" t="s">
        <v>36</v>
      </c>
      <c r="AX705" s="14" t="s">
        <v>90</v>
      </c>
      <c r="AY705" s="283" t="s">
        <v>253</v>
      </c>
    </row>
    <row r="706" s="2" customFormat="1" ht="36" customHeight="1">
      <c r="A706" s="39"/>
      <c r="B706" s="40"/>
      <c r="C706" s="245" t="s">
        <v>1058</v>
      </c>
      <c r="D706" s="245" t="s">
        <v>255</v>
      </c>
      <c r="E706" s="246" t="s">
        <v>1059</v>
      </c>
      <c r="F706" s="247" t="s">
        <v>1060</v>
      </c>
      <c r="G706" s="248" t="s">
        <v>185</v>
      </c>
      <c r="H706" s="249">
        <v>681.22500000000002</v>
      </c>
      <c r="I706" s="250"/>
      <c r="J706" s="251">
        <f>ROUND(I706*H706,2)</f>
        <v>0</v>
      </c>
      <c r="K706" s="247" t="s">
        <v>258</v>
      </c>
      <c r="L706" s="45"/>
      <c r="M706" s="252" t="s">
        <v>1</v>
      </c>
      <c r="N706" s="253" t="s">
        <v>47</v>
      </c>
      <c r="O706" s="92"/>
      <c r="P706" s="254">
        <f>O706*H706</f>
        <v>0</v>
      </c>
      <c r="Q706" s="254">
        <v>0</v>
      </c>
      <c r="R706" s="254">
        <f>Q706*H706</f>
        <v>0</v>
      </c>
      <c r="S706" s="254">
        <v>0</v>
      </c>
      <c r="T706" s="255">
        <f>S706*H706</f>
        <v>0</v>
      </c>
      <c r="U706" s="39"/>
      <c r="V706" s="39"/>
      <c r="W706" s="39"/>
      <c r="X706" s="39"/>
      <c r="Y706" s="39"/>
      <c r="Z706" s="39"/>
      <c r="AA706" s="39"/>
      <c r="AB706" s="39"/>
      <c r="AC706" s="39"/>
      <c r="AD706" s="39"/>
      <c r="AE706" s="39"/>
      <c r="AR706" s="256" t="s">
        <v>259</v>
      </c>
      <c r="AT706" s="256" t="s">
        <v>255</v>
      </c>
      <c r="AU706" s="256" t="s">
        <v>14</v>
      </c>
      <c r="AY706" s="18" t="s">
        <v>253</v>
      </c>
      <c r="BE706" s="257">
        <f>IF(N706="základní",J706,0)</f>
        <v>0</v>
      </c>
      <c r="BF706" s="257">
        <f>IF(N706="snížená",J706,0)</f>
        <v>0</v>
      </c>
      <c r="BG706" s="257">
        <f>IF(N706="zákl. přenesená",J706,0)</f>
        <v>0</v>
      </c>
      <c r="BH706" s="257">
        <f>IF(N706="sníž. přenesená",J706,0)</f>
        <v>0</v>
      </c>
      <c r="BI706" s="257">
        <f>IF(N706="nulová",J706,0)</f>
        <v>0</v>
      </c>
      <c r="BJ706" s="18" t="s">
        <v>90</v>
      </c>
      <c r="BK706" s="257">
        <f>ROUND(I706*H706,2)</f>
        <v>0</v>
      </c>
      <c r="BL706" s="18" t="s">
        <v>259</v>
      </c>
      <c r="BM706" s="256" t="s">
        <v>1061</v>
      </c>
    </row>
    <row r="707" s="2" customFormat="1">
      <c r="A707" s="39"/>
      <c r="B707" s="40"/>
      <c r="C707" s="41"/>
      <c r="D707" s="258" t="s">
        <v>261</v>
      </c>
      <c r="E707" s="41"/>
      <c r="F707" s="259" t="s">
        <v>1062</v>
      </c>
      <c r="G707" s="41"/>
      <c r="H707" s="41"/>
      <c r="I707" s="156"/>
      <c r="J707" s="41"/>
      <c r="K707" s="41"/>
      <c r="L707" s="45"/>
      <c r="M707" s="260"/>
      <c r="N707" s="261"/>
      <c r="O707" s="92"/>
      <c r="P707" s="92"/>
      <c r="Q707" s="92"/>
      <c r="R707" s="92"/>
      <c r="S707" s="92"/>
      <c r="T707" s="93"/>
      <c r="U707" s="39"/>
      <c r="V707" s="39"/>
      <c r="W707" s="39"/>
      <c r="X707" s="39"/>
      <c r="Y707" s="39"/>
      <c r="Z707" s="39"/>
      <c r="AA707" s="39"/>
      <c r="AB707" s="39"/>
      <c r="AC707" s="39"/>
      <c r="AD707" s="39"/>
      <c r="AE707" s="39"/>
      <c r="AT707" s="18" t="s">
        <v>261</v>
      </c>
      <c r="AU707" s="18" t="s">
        <v>14</v>
      </c>
    </row>
    <row r="708" s="15" customFormat="1">
      <c r="A708" s="15"/>
      <c r="B708" s="294"/>
      <c r="C708" s="295"/>
      <c r="D708" s="258" t="s">
        <v>266</v>
      </c>
      <c r="E708" s="296" t="s">
        <v>1</v>
      </c>
      <c r="F708" s="297" t="s">
        <v>1063</v>
      </c>
      <c r="G708" s="295"/>
      <c r="H708" s="296" t="s">
        <v>1</v>
      </c>
      <c r="I708" s="298"/>
      <c r="J708" s="295"/>
      <c r="K708" s="295"/>
      <c r="L708" s="299"/>
      <c r="M708" s="300"/>
      <c r="N708" s="301"/>
      <c r="O708" s="301"/>
      <c r="P708" s="301"/>
      <c r="Q708" s="301"/>
      <c r="R708" s="301"/>
      <c r="S708" s="301"/>
      <c r="T708" s="302"/>
      <c r="U708" s="15"/>
      <c r="V708" s="15"/>
      <c r="W708" s="15"/>
      <c r="X708" s="15"/>
      <c r="Y708" s="15"/>
      <c r="Z708" s="15"/>
      <c r="AA708" s="15"/>
      <c r="AB708" s="15"/>
      <c r="AC708" s="15"/>
      <c r="AD708" s="15"/>
      <c r="AE708" s="15"/>
      <c r="AT708" s="303" t="s">
        <v>266</v>
      </c>
      <c r="AU708" s="303" t="s">
        <v>14</v>
      </c>
      <c r="AV708" s="15" t="s">
        <v>90</v>
      </c>
      <c r="AW708" s="15" t="s">
        <v>36</v>
      </c>
      <c r="AX708" s="15" t="s">
        <v>82</v>
      </c>
      <c r="AY708" s="303" t="s">
        <v>253</v>
      </c>
    </row>
    <row r="709" s="13" customFormat="1">
      <c r="A709" s="13"/>
      <c r="B709" s="262"/>
      <c r="C709" s="263"/>
      <c r="D709" s="258" t="s">
        <v>266</v>
      </c>
      <c r="E709" s="264" t="s">
        <v>1</v>
      </c>
      <c r="F709" s="265" t="s">
        <v>1064</v>
      </c>
      <c r="G709" s="263"/>
      <c r="H709" s="266">
        <v>268.16000000000003</v>
      </c>
      <c r="I709" s="267"/>
      <c r="J709" s="263"/>
      <c r="K709" s="263"/>
      <c r="L709" s="268"/>
      <c r="M709" s="269"/>
      <c r="N709" s="270"/>
      <c r="O709" s="270"/>
      <c r="P709" s="270"/>
      <c r="Q709" s="270"/>
      <c r="R709" s="270"/>
      <c r="S709" s="270"/>
      <c r="T709" s="271"/>
      <c r="U709" s="13"/>
      <c r="V709" s="13"/>
      <c r="W709" s="13"/>
      <c r="X709" s="13"/>
      <c r="Y709" s="13"/>
      <c r="Z709" s="13"/>
      <c r="AA709" s="13"/>
      <c r="AB709" s="13"/>
      <c r="AC709" s="13"/>
      <c r="AD709" s="13"/>
      <c r="AE709" s="13"/>
      <c r="AT709" s="272" t="s">
        <v>266</v>
      </c>
      <c r="AU709" s="272" t="s">
        <v>14</v>
      </c>
      <c r="AV709" s="13" t="s">
        <v>14</v>
      </c>
      <c r="AW709" s="13" t="s">
        <v>36</v>
      </c>
      <c r="AX709" s="13" t="s">
        <v>82</v>
      </c>
      <c r="AY709" s="272" t="s">
        <v>253</v>
      </c>
    </row>
    <row r="710" s="13" customFormat="1">
      <c r="A710" s="13"/>
      <c r="B710" s="262"/>
      <c r="C710" s="263"/>
      <c r="D710" s="258" t="s">
        <v>266</v>
      </c>
      <c r="E710" s="264" t="s">
        <v>1</v>
      </c>
      <c r="F710" s="265" t="s">
        <v>1065</v>
      </c>
      <c r="G710" s="263"/>
      <c r="H710" s="266">
        <v>12.625</v>
      </c>
      <c r="I710" s="267"/>
      <c r="J710" s="263"/>
      <c r="K710" s="263"/>
      <c r="L710" s="268"/>
      <c r="M710" s="269"/>
      <c r="N710" s="270"/>
      <c r="O710" s="270"/>
      <c r="P710" s="270"/>
      <c r="Q710" s="270"/>
      <c r="R710" s="270"/>
      <c r="S710" s="270"/>
      <c r="T710" s="271"/>
      <c r="U710" s="13"/>
      <c r="V710" s="13"/>
      <c r="W710" s="13"/>
      <c r="X710" s="13"/>
      <c r="Y710" s="13"/>
      <c r="Z710" s="13"/>
      <c r="AA710" s="13"/>
      <c r="AB710" s="13"/>
      <c r="AC710" s="13"/>
      <c r="AD710" s="13"/>
      <c r="AE710" s="13"/>
      <c r="AT710" s="272" t="s">
        <v>266</v>
      </c>
      <c r="AU710" s="272" t="s">
        <v>14</v>
      </c>
      <c r="AV710" s="13" t="s">
        <v>14</v>
      </c>
      <c r="AW710" s="13" t="s">
        <v>36</v>
      </c>
      <c r="AX710" s="13" t="s">
        <v>82</v>
      </c>
      <c r="AY710" s="272" t="s">
        <v>253</v>
      </c>
    </row>
    <row r="711" s="13" customFormat="1">
      <c r="A711" s="13"/>
      <c r="B711" s="262"/>
      <c r="C711" s="263"/>
      <c r="D711" s="258" t="s">
        <v>266</v>
      </c>
      <c r="E711" s="264" t="s">
        <v>1</v>
      </c>
      <c r="F711" s="265" t="s">
        <v>1066</v>
      </c>
      <c r="G711" s="263"/>
      <c r="H711" s="266">
        <v>399.04000000000002</v>
      </c>
      <c r="I711" s="267"/>
      <c r="J711" s="263"/>
      <c r="K711" s="263"/>
      <c r="L711" s="268"/>
      <c r="M711" s="269"/>
      <c r="N711" s="270"/>
      <c r="O711" s="270"/>
      <c r="P711" s="270"/>
      <c r="Q711" s="270"/>
      <c r="R711" s="270"/>
      <c r="S711" s="270"/>
      <c r="T711" s="271"/>
      <c r="U711" s="13"/>
      <c r="V711" s="13"/>
      <c r="W711" s="13"/>
      <c r="X711" s="13"/>
      <c r="Y711" s="13"/>
      <c r="Z711" s="13"/>
      <c r="AA711" s="13"/>
      <c r="AB711" s="13"/>
      <c r="AC711" s="13"/>
      <c r="AD711" s="13"/>
      <c r="AE711" s="13"/>
      <c r="AT711" s="272" t="s">
        <v>266</v>
      </c>
      <c r="AU711" s="272" t="s">
        <v>14</v>
      </c>
      <c r="AV711" s="13" t="s">
        <v>14</v>
      </c>
      <c r="AW711" s="13" t="s">
        <v>36</v>
      </c>
      <c r="AX711" s="13" t="s">
        <v>82</v>
      </c>
      <c r="AY711" s="272" t="s">
        <v>253</v>
      </c>
    </row>
    <row r="712" s="13" customFormat="1">
      <c r="A712" s="13"/>
      <c r="B712" s="262"/>
      <c r="C712" s="263"/>
      <c r="D712" s="258" t="s">
        <v>266</v>
      </c>
      <c r="E712" s="264" t="s">
        <v>1</v>
      </c>
      <c r="F712" s="265" t="s">
        <v>1067</v>
      </c>
      <c r="G712" s="263"/>
      <c r="H712" s="266">
        <v>1.3999999999999999</v>
      </c>
      <c r="I712" s="267"/>
      <c r="J712" s="263"/>
      <c r="K712" s="263"/>
      <c r="L712" s="268"/>
      <c r="M712" s="269"/>
      <c r="N712" s="270"/>
      <c r="O712" s="270"/>
      <c r="P712" s="270"/>
      <c r="Q712" s="270"/>
      <c r="R712" s="270"/>
      <c r="S712" s="270"/>
      <c r="T712" s="271"/>
      <c r="U712" s="13"/>
      <c r="V712" s="13"/>
      <c r="W712" s="13"/>
      <c r="X712" s="13"/>
      <c r="Y712" s="13"/>
      <c r="Z712" s="13"/>
      <c r="AA712" s="13"/>
      <c r="AB712" s="13"/>
      <c r="AC712" s="13"/>
      <c r="AD712" s="13"/>
      <c r="AE712" s="13"/>
      <c r="AT712" s="272" t="s">
        <v>266</v>
      </c>
      <c r="AU712" s="272" t="s">
        <v>14</v>
      </c>
      <c r="AV712" s="13" t="s">
        <v>14</v>
      </c>
      <c r="AW712" s="13" t="s">
        <v>36</v>
      </c>
      <c r="AX712" s="13" t="s">
        <v>82</v>
      </c>
      <c r="AY712" s="272" t="s">
        <v>253</v>
      </c>
    </row>
    <row r="713" s="14" customFormat="1">
      <c r="A713" s="14"/>
      <c r="B713" s="273"/>
      <c r="C713" s="274"/>
      <c r="D713" s="258" t="s">
        <v>266</v>
      </c>
      <c r="E713" s="275" t="s">
        <v>193</v>
      </c>
      <c r="F713" s="276" t="s">
        <v>269</v>
      </c>
      <c r="G713" s="274"/>
      <c r="H713" s="277">
        <v>681.22500000000002</v>
      </c>
      <c r="I713" s="278"/>
      <c r="J713" s="274"/>
      <c r="K713" s="274"/>
      <c r="L713" s="279"/>
      <c r="M713" s="280"/>
      <c r="N713" s="281"/>
      <c r="O713" s="281"/>
      <c r="P713" s="281"/>
      <c r="Q713" s="281"/>
      <c r="R713" s="281"/>
      <c r="S713" s="281"/>
      <c r="T713" s="282"/>
      <c r="U713" s="14"/>
      <c r="V713" s="14"/>
      <c r="W713" s="14"/>
      <c r="X713" s="14"/>
      <c r="Y713" s="14"/>
      <c r="Z713" s="14"/>
      <c r="AA713" s="14"/>
      <c r="AB713" s="14"/>
      <c r="AC713" s="14"/>
      <c r="AD713" s="14"/>
      <c r="AE713" s="14"/>
      <c r="AT713" s="283" t="s">
        <v>266</v>
      </c>
      <c r="AU713" s="283" t="s">
        <v>14</v>
      </c>
      <c r="AV713" s="14" t="s">
        <v>259</v>
      </c>
      <c r="AW713" s="14" t="s">
        <v>36</v>
      </c>
      <c r="AX713" s="14" t="s">
        <v>90</v>
      </c>
      <c r="AY713" s="283" t="s">
        <v>253</v>
      </c>
    </row>
    <row r="714" s="2" customFormat="1" ht="36" customHeight="1">
      <c r="A714" s="39"/>
      <c r="B714" s="40"/>
      <c r="C714" s="245" t="s">
        <v>1068</v>
      </c>
      <c r="D714" s="245" t="s">
        <v>255</v>
      </c>
      <c r="E714" s="246" t="s">
        <v>1069</v>
      </c>
      <c r="F714" s="247" t="s">
        <v>1070</v>
      </c>
      <c r="G714" s="248" t="s">
        <v>185</v>
      </c>
      <c r="H714" s="249">
        <v>9537.1499999999996</v>
      </c>
      <c r="I714" s="250"/>
      <c r="J714" s="251">
        <f>ROUND(I714*H714,2)</f>
        <v>0</v>
      </c>
      <c r="K714" s="247" t="s">
        <v>258</v>
      </c>
      <c r="L714" s="45"/>
      <c r="M714" s="252" t="s">
        <v>1</v>
      </c>
      <c r="N714" s="253" t="s">
        <v>47</v>
      </c>
      <c r="O714" s="92"/>
      <c r="P714" s="254">
        <f>O714*H714</f>
        <v>0</v>
      </c>
      <c r="Q714" s="254">
        <v>0</v>
      </c>
      <c r="R714" s="254">
        <f>Q714*H714</f>
        <v>0</v>
      </c>
      <c r="S714" s="254">
        <v>0</v>
      </c>
      <c r="T714" s="255">
        <f>S714*H714</f>
        <v>0</v>
      </c>
      <c r="U714" s="39"/>
      <c r="V714" s="39"/>
      <c r="W714" s="39"/>
      <c r="X714" s="39"/>
      <c r="Y714" s="39"/>
      <c r="Z714" s="39"/>
      <c r="AA714" s="39"/>
      <c r="AB714" s="39"/>
      <c r="AC714" s="39"/>
      <c r="AD714" s="39"/>
      <c r="AE714" s="39"/>
      <c r="AR714" s="256" t="s">
        <v>259</v>
      </c>
      <c r="AT714" s="256" t="s">
        <v>255</v>
      </c>
      <c r="AU714" s="256" t="s">
        <v>14</v>
      </c>
      <c r="AY714" s="18" t="s">
        <v>253</v>
      </c>
      <c r="BE714" s="257">
        <f>IF(N714="základní",J714,0)</f>
        <v>0</v>
      </c>
      <c r="BF714" s="257">
        <f>IF(N714="snížená",J714,0)</f>
        <v>0</v>
      </c>
      <c r="BG714" s="257">
        <f>IF(N714="zákl. přenesená",J714,0)</f>
        <v>0</v>
      </c>
      <c r="BH714" s="257">
        <f>IF(N714="sníž. přenesená",J714,0)</f>
        <v>0</v>
      </c>
      <c r="BI714" s="257">
        <f>IF(N714="nulová",J714,0)</f>
        <v>0</v>
      </c>
      <c r="BJ714" s="18" t="s">
        <v>90</v>
      </c>
      <c r="BK714" s="257">
        <f>ROUND(I714*H714,2)</f>
        <v>0</v>
      </c>
      <c r="BL714" s="18" t="s">
        <v>259</v>
      </c>
      <c r="BM714" s="256" t="s">
        <v>1071</v>
      </c>
    </row>
    <row r="715" s="2" customFormat="1">
      <c r="A715" s="39"/>
      <c r="B715" s="40"/>
      <c r="C715" s="41"/>
      <c r="D715" s="258" t="s">
        <v>261</v>
      </c>
      <c r="E715" s="41"/>
      <c r="F715" s="259" t="s">
        <v>1062</v>
      </c>
      <c r="G715" s="41"/>
      <c r="H715" s="41"/>
      <c r="I715" s="156"/>
      <c r="J715" s="41"/>
      <c r="K715" s="41"/>
      <c r="L715" s="45"/>
      <c r="M715" s="260"/>
      <c r="N715" s="261"/>
      <c r="O715" s="92"/>
      <c r="P715" s="92"/>
      <c r="Q715" s="92"/>
      <c r="R715" s="92"/>
      <c r="S715" s="92"/>
      <c r="T715" s="93"/>
      <c r="U715" s="39"/>
      <c r="V715" s="39"/>
      <c r="W715" s="39"/>
      <c r="X715" s="39"/>
      <c r="Y715" s="39"/>
      <c r="Z715" s="39"/>
      <c r="AA715" s="39"/>
      <c r="AB715" s="39"/>
      <c r="AC715" s="39"/>
      <c r="AD715" s="39"/>
      <c r="AE715" s="39"/>
      <c r="AT715" s="18" t="s">
        <v>261</v>
      </c>
      <c r="AU715" s="18" t="s">
        <v>14</v>
      </c>
    </row>
    <row r="716" s="13" customFormat="1">
      <c r="A716" s="13"/>
      <c r="B716" s="262"/>
      <c r="C716" s="263"/>
      <c r="D716" s="258" t="s">
        <v>266</v>
      </c>
      <c r="E716" s="264" t="s">
        <v>1</v>
      </c>
      <c r="F716" s="265" t="s">
        <v>1072</v>
      </c>
      <c r="G716" s="263"/>
      <c r="H716" s="266">
        <v>9537.1499999999996</v>
      </c>
      <c r="I716" s="267"/>
      <c r="J716" s="263"/>
      <c r="K716" s="263"/>
      <c r="L716" s="268"/>
      <c r="M716" s="269"/>
      <c r="N716" s="270"/>
      <c r="O716" s="270"/>
      <c r="P716" s="270"/>
      <c r="Q716" s="270"/>
      <c r="R716" s="270"/>
      <c r="S716" s="270"/>
      <c r="T716" s="271"/>
      <c r="U716" s="13"/>
      <c r="V716" s="13"/>
      <c r="W716" s="13"/>
      <c r="X716" s="13"/>
      <c r="Y716" s="13"/>
      <c r="Z716" s="13"/>
      <c r="AA716" s="13"/>
      <c r="AB716" s="13"/>
      <c r="AC716" s="13"/>
      <c r="AD716" s="13"/>
      <c r="AE716" s="13"/>
      <c r="AT716" s="272" t="s">
        <v>266</v>
      </c>
      <c r="AU716" s="272" t="s">
        <v>14</v>
      </c>
      <c r="AV716" s="13" t="s">
        <v>14</v>
      </c>
      <c r="AW716" s="13" t="s">
        <v>36</v>
      </c>
      <c r="AX716" s="13" t="s">
        <v>82</v>
      </c>
      <c r="AY716" s="272" t="s">
        <v>253</v>
      </c>
    </row>
    <row r="717" s="14" customFormat="1">
      <c r="A717" s="14"/>
      <c r="B717" s="273"/>
      <c r="C717" s="274"/>
      <c r="D717" s="258" t="s">
        <v>266</v>
      </c>
      <c r="E717" s="275" t="s">
        <v>1</v>
      </c>
      <c r="F717" s="276" t="s">
        <v>269</v>
      </c>
      <c r="G717" s="274"/>
      <c r="H717" s="277">
        <v>9537.1499999999996</v>
      </c>
      <c r="I717" s="278"/>
      <c r="J717" s="274"/>
      <c r="K717" s="274"/>
      <c r="L717" s="279"/>
      <c r="M717" s="280"/>
      <c r="N717" s="281"/>
      <c r="O717" s="281"/>
      <c r="P717" s="281"/>
      <c r="Q717" s="281"/>
      <c r="R717" s="281"/>
      <c r="S717" s="281"/>
      <c r="T717" s="282"/>
      <c r="U717" s="14"/>
      <c r="V717" s="14"/>
      <c r="W717" s="14"/>
      <c r="X717" s="14"/>
      <c r="Y717" s="14"/>
      <c r="Z717" s="14"/>
      <c r="AA717" s="14"/>
      <c r="AB717" s="14"/>
      <c r="AC717" s="14"/>
      <c r="AD717" s="14"/>
      <c r="AE717" s="14"/>
      <c r="AT717" s="283" t="s">
        <v>266</v>
      </c>
      <c r="AU717" s="283" t="s">
        <v>14</v>
      </c>
      <c r="AV717" s="14" t="s">
        <v>259</v>
      </c>
      <c r="AW717" s="14" t="s">
        <v>36</v>
      </c>
      <c r="AX717" s="14" t="s">
        <v>90</v>
      </c>
      <c r="AY717" s="283" t="s">
        <v>253</v>
      </c>
    </row>
    <row r="718" s="2" customFormat="1" ht="36" customHeight="1">
      <c r="A718" s="39"/>
      <c r="B718" s="40"/>
      <c r="C718" s="245" t="s">
        <v>1073</v>
      </c>
      <c r="D718" s="245" t="s">
        <v>255</v>
      </c>
      <c r="E718" s="246" t="s">
        <v>1074</v>
      </c>
      <c r="F718" s="247" t="s">
        <v>1075</v>
      </c>
      <c r="G718" s="248" t="s">
        <v>185</v>
      </c>
      <c r="H718" s="249">
        <v>5037.826</v>
      </c>
      <c r="I718" s="250"/>
      <c r="J718" s="251">
        <f>ROUND(I718*H718,2)</f>
        <v>0</v>
      </c>
      <c r="K718" s="247" t="s">
        <v>258</v>
      </c>
      <c r="L718" s="45"/>
      <c r="M718" s="252" t="s">
        <v>1</v>
      </c>
      <c r="N718" s="253" t="s">
        <v>47</v>
      </c>
      <c r="O718" s="92"/>
      <c r="P718" s="254">
        <f>O718*H718</f>
        <v>0</v>
      </c>
      <c r="Q718" s="254">
        <v>0</v>
      </c>
      <c r="R718" s="254">
        <f>Q718*H718</f>
        <v>0</v>
      </c>
      <c r="S718" s="254">
        <v>0</v>
      </c>
      <c r="T718" s="255">
        <f>S718*H718</f>
        <v>0</v>
      </c>
      <c r="U718" s="39"/>
      <c r="V718" s="39"/>
      <c r="W718" s="39"/>
      <c r="X718" s="39"/>
      <c r="Y718" s="39"/>
      <c r="Z718" s="39"/>
      <c r="AA718" s="39"/>
      <c r="AB718" s="39"/>
      <c r="AC718" s="39"/>
      <c r="AD718" s="39"/>
      <c r="AE718" s="39"/>
      <c r="AR718" s="256" t="s">
        <v>259</v>
      </c>
      <c r="AT718" s="256" t="s">
        <v>255</v>
      </c>
      <c r="AU718" s="256" t="s">
        <v>14</v>
      </c>
      <c r="AY718" s="18" t="s">
        <v>253</v>
      </c>
      <c r="BE718" s="257">
        <f>IF(N718="základní",J718,0)</f>
        <v>0</v>
      </c>
      <c r="BF718" s="257">
        <f>IF(N718="snížená",J718,0)</f>
        <v>0</v>
      </c>
      <c r="BG718" s="257">
        <f>IF(N718="zákl. přenesená",J718,0)</f>
        <v>0</v>
      </c>
      <c r="BH718" s="257">
        <f>IF(N718="sníž. přenesená",J718,0)</f>
        <v>0</v>
      </c>
      <c r="BI718" s="257">
        <f>IF(N718="nulová",J718,0)</f>
        <v>0</v>
      </c>
      <c r="BJ718" s="18" t="s">
        <v>90</v>
      </c>
      <c r="BK718" s="257">
        <f>ROUND(I718*H718,2)</f>
        <v>0</v>
      </c>
      <c r="BL718" s="18" t="s">
        <v>259</v>
      </c>
      <c r="BM718" s="256" t="s">
        <v>1076</v>
      </c>
    </row>
    <row r="719" s="2" customFormat="1">
      <c r="A719" s="39"/>
      <c r="B719" s="40"/>
      <c r="C719" s="41"/>
      <c r="D719" s="258" t="s">
        <v>261</v>
      </c>
      <c r="E719" s="41"/>
      <c r="F719" s="259" t="s">
        <v>1077</v>
      </c>
      <c r="G719" s="41"/>
      <c r="H719" s="41"/>
      <c r="I719" s="156"/>
      <c r="J719" s="41"/>
      <c r="K719" s="41"/>
      <c r="L719" s="45"/>
      <c r="M719" s="260"/>
      <c r="N719" s="261"/>
      <c r="O719" s="92"/>
      <c r="P719" s="92"/>
      <c r="Q719" s="92"/>
      <c r="R719" s="92"/>
      <c r="S719" s="92"/>
      <c r="T719" s="93"/>
      <c r="U719" s="39"/>
      <c r="V719" s="39"/>
      <c r="W719" s="39"/>
      <c r="X719" s="39"/>
      <c r="Y719" s="39"/>
      <c r="Z719" s="39"/>
      <c r="AA719" s="39"/>
      <c r="AB719" s="39"/>
      <c r="AC719" s="39"/>
      <c r="AD719" s="39"/>
      <c r="AE719" s="39"/>
      <c r="AT719" s="18" t="s">
        <v>261</v>
      </c>
      <c r="AU719" s="18" t="s">
        <v>14</v>
      </c>
    </row>
    <row r="720" s="13" customFormat="1">
      <c r="A720" s="13"/>
      <c r="B720" s="262"/>
      <c r="C720" s="263"/>
      <c r="D720" s="258" t="s">
        <v>266</v>
      </c>
      <c r="E720" s="264" t="s">
        <v>1</v>
      </c>
      <c r="F720" s="265" t="s">
        <v>183</v>
      </c>
      <c r="G720" s="263"/>
      <c r="H720" s="266">
        <v>5037.826</v>
      </c>
      <c r="I720" s="267"/>
      <c r="J720" s="263"/>
      <c r="K720" s="263"/>
      <c r="L720" s="268"/>
      <c r="M720" s="269"/>
      <c r="N720" s="270"/>
      <c r="O720" s="270"/>
      <c r="P720" s="270"/>
      <c r="Q720" s="270"/>
      <c r="R720" s="270"/>
      <c r="S720" s="270"/>
      <c r="T720" s="271"/>
      <c r="U720" s="13"/>
      <c r="V720" s="13"/>
      <c r="W720" s="13"/>
      <c r="X720" s="13"/>
      <c r="Y720" s="13"/>
      <c r="Z720" s="13"/>
      <c r="AA720" s="13"/>
      <c r="AB720" s="13"/>
      <c r="AC720" s="13"/>
      <c r="AD720" s="13"/>
      <c r="AE720" s="13"/>
      <c r="AT720" s="272" t="s">
        <v>266</v>
      </c>
      <c r="AU720" s="272" t="s">
        <v>14</v>
      </c>
      <c r="AV720" s="13" t="s">
        <v>14</v>
      </c>
      <c r="AW720" s="13" t="s">
        <v>36</v>
      </c>
      <c r="AX720" s="13" t="s">
        <v>82</v>
      </c>
      <c r="AY720" s="272" t="s">
        <v>253</v>
      </c>
    </row>
    <row r="721" s="14" customFormat="1">
      <c r="A721" s="14"/>
      <c r="B721" s="273"/>
      <c r="C721" s="274"/>
      <c r="D721" s="258" t="s">
        <v>266</v>
      </c>
      <c r="E721" s="275" t="s">
        <v>1</v>
      </c>
      <c r="F721" s="276" t="s">
        <v>269</v>
      </c>
      <c r="G721" s="274"/>
      <c r="H721" s="277">
        <v>5037.826</v>
      </c>
      <c r="I721" s="278"/>
      <c r="J721" s="274"/>
      <c r="K721" s="274"/>
      <c r="L721" s="279"/>
      <c r="M721" s="280"/>
      <c r="N721" s="281"/>
      <c r="O721" s="281"/>
      <c r="P721" s="281"/>
      <c r="Q721" s="281"/>
      <c r="R721" s="281"/>
      <c r="S721" s="281"/>
      <c r="T721" s="282"/>
      <c r="U721" s="14"/>
      <c r="V721" s="14"/>
      <c r="W721" s="14"/>
      <c r="X721" s="14"/>
      <c r="Y721" s="14"/>
      <c r="Z721" s="14"/>
      <c r="AA721" s="14"/>
      <c r="AB721" s="14"/>
      <c r="AC721" s="14"/>
      <c r="AD721" s="14"/>
      <c r="AE721" s="14"/>
      <c r="AT721" s="283" t="s">
        <v>266</v>
      </c>
      <c r="AU721" s="283" t="s">
        <v>14</v>
      </c>
      <c r="AV721" s="14" t="s">
        <v>259</v>
      </c>
      <c r="AW721" s="14" t="s">
        <v>36</v>
      </c>
      <c r="AX721" s="14" t="s">
        <v>90</v>
      </c>
      <c r="AY721" s="283" t="s">
        <v>253</v>
      </c>
    </row>
    <row r="722" s="2" customFormat="1" ht="36" customHeight="1">
      <c r="A722" s="39"/>
      <c r="B722" s="40"/>
      <c r="C722" s="245" t="s">
        <v>1078</v>
      </c>
      <c r="D722" s="245" t="s">
        <v>255</v>
      </c>
      <c r="E722" s="246" t="s">
        <v>1079</v>
      </c>
      <c r="F722" s="247" t="s">
        <v>429</v>
      </c>
      <c r="G722" s="248" t="s">
        <v>185</v>
      </c>
      <c r="H722" s="249">
        <v>5901.8100000000004</v>
      </c>
      <c r="I722" s="250"/>
      <c r="J722" s="251">
        <f>ROUND(I722*H722,2)</f>
        <v>0</v>
      </c>
      <c r="K722" s="247" t="s">
        <v>258</v>
      </c>
      <c r="L722" s="45"/>
      <c r="M722" s="252" t="s">
        <v>1</v>
      </c>
      <c r="N722" s="253" t="s">
        <v>47</v>
      </c>
      <c r="O722" s="92"/>
      <c r="P722" s="254">
        <f>O722*H722</f>
        <v>0</v>
      </c>
      <c r="Q722" s="254">
        <v>0</v>
      </c>
      <c r="R722" s="254">
        <f>Q722*H722</f>
        <v>0</v>
      </c>
      <c r="S722" s="254">
        <v>0</v>
      </c>
      <c r="T722" s="255">
        <f>S722*H722</f>
        <v>0</v>
      </c>
      <c r="U722" s="39"/>
      <c r="V722" s="39"/>
      <c r="W722" s="39"/>
      <c r="X722" s="39"/>
      <c r="Y722" s="39"/>
      <c r="Z722" s="39"/>
      <c r="AA722" s="39"/>
      <c r="AB722" s="39"/>
      <c r="AC722" s="39"/>
      <c r="AD722" s="39"/>
      <c r="AE722" s="39"/>
      <c r="AR722" s="256" t="s">
        <v>259</v>
      </c>
      <c r="AT722" s="256" t="s">
        <v>255</v>
      </c>
      <c r="AU722" s="256" t="s">
        <v>14</v>
      </c>
      <c r="AY722" s="18" t="s">
        <v>253</v>
      </c>
      <c r="BE722" s="257">
        <f>IF(N722="základní",J722,0)</f>
        <v>0</v>
      </c>
      <c r="BF722" s="257">
        <f>IF(N722="snížená",J722,0)</f>
        <v>0</v>
      </c>
      <c r="BG722" s="257">
        <f>IF(N722="zákl. přenesená",J722,0)</f>
        <v>0</v>
      </c>
      <c r="BH722" s="257">
        <f>IF(N722="sníž. přenesená",J722,0)</f>
        <v>0</v>
      </c>
      <c r="BI722" s="257">
        <f>IF(N722="nulová",J722,0)</f>
        <v>0</v>
      </c>
      <c r="BJ722" s="18" t="s">
        <v>90</v>
      </c>
      <c r="BK722" s="257">
        <f>ROUND(I722*H722,2)</f>
        <v>0</v>
      </c>
      <c r="BL722" s="18" t="s">
        <v>259</v>
      </c>
      <c r="BM722" s="256" t="s">
        <v>1080</v>
      </c>
    </row>
    <row r="723" s="2" customFormat="1">
      <c r="A723" s="39"/>
      <c r="B723" s="40"/>
      <c r="C723" s="41"/>
      <c r="D723" s="258" t="s">
        <v>261</v>
      </c>
      <c r="E723" s="41"/>
      <c r="F723" s="259" t="s">
        <v>1077</v>
      </c>
      <c r="G723" s="41"/>
      <c r="H723" s="41"/>
      <c r="I723" s="156"/>
      <c r="J723" s="41"/>
      <c r="K723" s="41"/>
      <c r="L723" s="45"/>
      <c r="M723" s="260"/>
      <c r="N723" s="261"/>
      <c r="O723" s="92"/>
      <c r="P723" s="92"/>
      <c r="Q723" s="92"/>
      <c r="R723" s="92"/>
      <c r="S723" s="92"/>
      <c r="T723" s="93"/>
      <c r="U723" s="39"/>
      <c r="V723" s="39"/>
      <c r="W723" s="39"/>
      <c r="X723" s="39"/>
      <c r="Y723" s="39"/>
      <c r="Z723" s="39"/>
      <c r="AA723" s="39"/>
      <c r="AB723" s="39"/>
      <c r="AC723" s="39"/>
      <c r="AD723" s="39"/>
      <c r="AE723" s="39"/>
      <c r="AT723" s="18" t="s">
        <v>261</v>
      </c>
      <c r="AU723" s="18" t="s">
        <v>14</v>
      </c>
    </row>
    <row r="724" s="13" customFormat="1">
      <c r="A724" s="13"/>
      <c r="B724" s="262"/>
      <c r="C724" s="263"/>
      <c r="D724" s="258" t="s">
        <v>266</v>
      </c>
      <c r="E724" s="264" t="s">
        <v>1</v>
      </c>
      <c r="F724" s="265" t="s">
        <v>190</v>
      </c>
      <c r="G724" s="263"/>
      <c r="H724" s="266">
        <v>5901.8100000000004</v>
      </c>
      <c r="I724" s="267"/>
      <c r="J724" s="263"/>
      <c r="K724" s="263"/>
      <c r="L724" s="268"/>
      <c r="M724" s="269"/>
      <c r="N724" s="270"/>
      <c r="O724" s="270"/>
      <c r="P724" s="270"/>
      <c r="Q724" s="270"/>
      <c r="R724" s="270"/>
      <c r="S724" s="270"/>
      <c r="T724" s="271"/>
      <c r="U724" s="13"/>
      <c r="V724" s="13"/>
      <c r="W724" s="13"/>
      <c r="X724" s="13"/>
      <c r="Y724" s="13"/>
      <c r="Z724" s="13"/>
      <c r="AA724" s="13"/>
      <c r="AB724" s="13"/>
      <c r="AC724" s="13"/>
      <c r="AD724" s="13"/>
      <c r="AE724" s="13"/>
      <c r="AT724" s="272" t="s">
        <v>266</v>
      </c>
      <c r="AU724" s="272" t="s">
        <v>14</v>
      </c>
      <c r="AV724" s="13" t="s">
        <v>14</v>
      </c>
      <c r="AW724" s="13" t="s">
        <v>36</v>
      </c>
      <c r="AX724" s="13" t="s">
        <v>82</v>
      </c>
      <c r="AY724" s="272" t="s">
        <v>253</v>
      </c>
    </row>
    <row r="725" s="14" customFormat="1">
      <c r="A725" s="14"/>
      <c r="B725" s="273"/>
      <c r="C725" s="274"/>
      <c r="D725" s="258" t="s">
        <v>266</v>
      </c>
      <c r="E725" s="275" t="s">
        <v>1</v>
      </c>
      <c r="F725" s="276" t="s">
        <v>269</v>
      </c>
      <c r="G725" s="274"/>
      <c r="H725" s="277">
        <v>5901.8100000000004</v>
      </c>
      <c r="I725" s="278"/>
      <c r="J725" s="274"/>
      <c r="K725" s="274"/>
      <c r="L725" s="279"/>
      <c r="M725" s="280"/>
      <c r="N725" s="281"/>
      <c r="O725" s="281"/>
      <c r="P725" s="281"/>
      <c r="Q725" s="281"/>
      <c r="R725" s="281"/>
      <c r="S725" s="281"/>
      <c r="T725" s="282"/>
      <c r="U725" s="14"/>
      <c r="V725" s="14"/>
      <c r="W725" s="14"/>
      <c r="X725" s="14"/>
      <c r="Y725" s="14"/>
      <c r="Z725" s="14"/>
      <c r="AA725" s="14"/>
      <c r="AB725" s="14"/>
      <c r="AC725" s="14"/>
      <c r="AD725" s="14"/>
      <c r="AE725" s="14"/>
      <c r="AT725" s="283" t="s">
        <v>266</v>
      </c>
      <c r="AU725" s="283" t="s">
        <v>14</v>
      </c>
      <c r="AV725" s="14" t="s">
        <v>259</v>
      </c>
      <c r="AW725" s="14" t="s">
        <v>36</v>
      </c>
      <c r="AX725" s="14" t="s">
        <v>90</v>
      </c>
      <c r="AY725" s="283" t="s">
        <v>253</v>
      </c>
    </row>
    <row r="726" s="2" customFormat="1" ht="36" customHeight="1">
      <c r="A726" s="39"/>
      <c r="B726" s="40"/>
      <c r="C726" s="245" t="s">
        <v>1081</v>
      </c>
      <c r="D726" s="245" t="s">
        <v>255</v>
      </c>
      <c r="E726" s="246" t="s">
        <v>1082</v>
      </c>
      <c r="F726" s="247" t="s">
        <v>1083</v>
      </c>
      <c r="G726" s="248" t="s">
        <v>185</v>
      </c>
      <c r="H726" s="249">
        <v>5070.4960000000001</v>
      </c>
      <c r="I726" s="250"/>
      <c r="J726" s="251">
        <f>ROUND(I726*H726,2)</f>
        <v>0</v>
      </c>
      <c r="K726" s="247" t="s">
        <v>258</v>
      </c>
      <c r="L726" s="45"/>
      <c r="M726" s="252" t="s">
        <v>1</v>
      </c>
      <c r="N726" s="253" t="s">
        <v>47</v>
      </c>
      <c r="O726" s="92"/>
      <c r="P726" s="254">
        <f>O726*H726</f>
        <v>0</v>
      </c>
      <c r="Q726" s="254">
        <v>0</v>
      </c>
      <c r="R726" s="254">
        <f>Q726*H726</f>
        <v>0</v>
      </c>
      <c r="S726" s="254">
        <v>0</v>
      </c>
      <c r="T726" s="255">
        <f>S726*H726</f>
        <v>0</v>
      </c>
      <c r="U726" s="39"/>
      <c r="V726" s="39"/>
      <c r="W726" s="39"/>
      <c r="X726" s="39"/>
      <c r="Y726" s="39"/>
      <c r="Z726" s="39"/>
      <c r="AA726" s="39"/>
      <c r="AB726" s="39"/>
      <c r="AC726" s="39"/>
      <c r="AD726" s="39"/>
      <c r="AE726" s="39"/>
      <c r="AR726" s="256" t="s">
        <v>259</v>
      </c>
      <c r="AT726" s="256" t="s">
        <v>255</v>
      </c>
      <c r="AU726" s="256" t="s">
        <v>14</v>
      </c>
      <c r="AY726" s="18" t="s">
        <v>253</v>
      </c>
      <c r="BE726" s="257">
        <f>IF(N726="základní",J726,0)</f>
        <v>0</v>
      </c>
      <c r="BF726" s="257">
        <f>IF(N726="snížená",J726,0)</f>
        <v>0</v>
      </c>
      <c r="BG726" s="257">
        <f>IF(N726="zákl. přenesená",J726,0)</f>
        <v>0</v>
      </c>
      <c r="BH726" s="257">
        <f>IF(N726="sníž. přenesená",J726,0)</f>
        <v>0</v>
      </c>
      <c r="BI726" s="257">
        <f>IF(N726="nulová",J726,0)</f>
        <v>0</v>
      </c>
      <c r="BJ726" s="18" t="s">
        <v>90</v>
      </c>
      <c r="BK726" s="257">
        <f>ROUND(I726*H726,2)</f>
        <v>0</v>
      </c>
      <c r="BL726" s="18" t="s">
        <v>259</v>
      </c>
      <c r="BM726" s="256" t="s">
        <v>1084</v>
      </c>
    </row>
    <row r="727" s="2" customFormat="1">
      <c r="A727" s="39"/>
      <c r="B727" s="40"/>
      <c r="C727" s="41"/>
      <c r="D727" s="258" t="s">
        <v>261</v>
      </c>
      <c r="E727" s="41"/>
      <c r="F727" s="259" t="s">
        <v>1085</v>
      </c>
      <c r="G727" s="41"/>
      <c r="H727" s="41"/>
      <c r="I727" s="156"/>
      <c r="J727" s="41"/>
      <c r="K727" s="41"/>
      <c r="L727" s="45"/>
      <c r="M727" s="260"/>
      <c r="N727" s="261"/>
      <c r="O727" s="92"/>
      <c r="P727" s="92"/>
      <c r="Q727" s="92"/>
      <c r="R727" s="92"/>
      <c r="S727" s="92"/>
      <c r="T727" s="93"/>
      <c r="U727" s="39"/>
      <c r="V727" s="39"/>
      <c r="W727" s="39"/>
      <c r="X727" s="39"/>
      <c r="Y727" s="39"/>
      <c r="Z727" s="39"/>
      <c r="AA727" s="39"/>
      <c r="AB727" s="39"/>
      <c r="AC727" s="39"/>
      <c r="AD727" s="39"/>
      <c r="AE727" s="39"/>
      <c r="AT727" s="18" t="s">
        <v>261</v>
      </c>
      <c r="AU727" s="18" t="s">
        <v>14</v>
      </c>
    </row>
    <row r="728" s="13" customFormat="1">
      <c r="A728" s="13"/>
      <c r="B728" s="262"/>
      <c r="C728" s="263"/>
      <c r="D728" s="258" t="s">
        <v>266</v>
      </c>
      <c r="E728" s="264" t="s">
        <v>1</v>
      </c>
      <c r="F728" s="265" t="s">
        <v>196</v>
      </c>
      <c r="G728" s="263"/>
      <c r="H728" s="266">
        <v>5070.4960000000001</v>
      </c>
      <c r="I728" s="267"/>
      <c r="J728" s="263"/>
      <c r="K728" s="263"/>
      <c r="L728" s="268"/>
      <c r="M728" s="269"/>
      <c r="N728" s="270"/>
      <c r="O728" s="270"/>
      <c r="P728" s="270"/>
      <c r="Q728" s="270"/>
      <c r="R728" s="270"/>
      <c r="S728" s="270"/>
      <c r="T728" s="271"/>
      <c r="U728" s="13"/>
      <c r="V728" s="13"/>
      <c r="W728" s="13"/>
      <c r="X728" s="13"/>
      <c r="Y728" s="13"/>
      <c r="Z728" s="13"/>
      <c r="AA728" s="13"/>
      <c r="AB728" s="13"/>
      <c r="AC728" s="13"/>
      <c r="AD728" s="13"/>
      <c r="AE728" s="13"/>
      <c r="AT728" s="272" t="s">
        <v>266</v>
      </c>
      <c r="AU728" s="272" t="s">
        <v>14</v>
      </c>
      <c r="AV728" s="13" t="s">
        <v>14</v>
      </c>
      <c r="AW728" s="13" t="s">
        <v>36</v>
      </c>
      <c r="AX728" s="13" t="s">
        <v>82</v>
      </c>
      <c r="AY728" s="272" t="s">
        <v>253</v>
      </c>
    </row>
    <row r="729" s="14" customFormat="1">
      <c r="A729" s="14"/>
      <c r="B729" s="273"/>
      <c r="C729" s="274"/>
      <c r="D729" s="258" t="s">
        <v>266</v>
      </c>
      <c r="E729" s="275" t="s">
        <v>1</v>
      </c>
      <c r="F729" s="276" t="s">
        <v>269</v>
      </c>
      <c r="G729" s="274"/>
      <c r="H729" s="277">
        <v>5070.4960000000001</v>
      </c>
      <c r="I729" s="278"/>
      <c r="J729" s="274"/>
      <c r="K729" s="274"/>
      <c r="L729" s="279"/>
      <c r="M729" s="280"/>
      <c r="N729" s="281"/>
      <c r="O729" s="281"/>
      <c r="P729" s="281"/>
      <c r="Q729" s="281"/>
      <c r="R729" s="281"/>
      <c r="S729" s="281"/>
      <c r="T729" s="282"/>
      <c r="U729" s="14"/>
      <c r="V729" s="14"/>
      <c r="W729" s="14"/>
      <c r="X729" s="14"/>
      <c r="Y729" s="14"/>
      <c r="Z729" s="14"/>
      <c r="AA729" s="14"/>
      <c r="AB729" s="14"/>
      <c r="AC729" s="14"/>
      <c r="AD729" s="14"/>
      <c r="AE729" s="14"/>
      <c r="AT729" s="283" t="s">
        <v>266</v>
      </c>
      <c r="AU729" s="283" t="s">
        <v>14</v>
      </c>
      <c r="AV729" s="14" t="s">
        <v>259</v>
      </c>
      <c r="AW729" s="14" t="s">
        <v>36</v>
      </c>
      <c r="AX729" s="14" t="s">
        <v>90</v>
      </c>
      <c r="AY729" s="283" t="s">
        <v>253</v>
      </c>
    </row>
    <row r="730" s="12" customFormat="1" ht="22.8" customHeight="1">
      <c r="A730" s="12"/>
      <c r="B730" s="229"/>
      <c r="C730" s="230"/>
      <c r="D730" s="231" t="s">
        <v>81</v>
      </c>
      <c r="E730" s="243" t="s">
        <v>1086</v>
      </c>
      <c r="F730" s="243" t="s">
        <v>1087</v>
      </c>
      <c r="G730" s="230"/>
      <c r="H730" s="230"/>
      <c r="I730" s="233"/>
      <c r="J730" s="244">
        <f>BK730</f>
        <v>0</v>
      </c>
      <c r="K730" s="230"/>
      <c r="L730" s="235"/>
      <c r="M730" s="236"/>
      <c r="N730" s="237"/>
      <c r="O730" s="237"/>
      <c r="P730" s="238">
        <f>SUM(P731:P736)</f>
        <v>0</v>
      </c>
      <c r="Q730" s="237"/>
      <c r="R730" s="238">
        <f>SUM(R731:R736)</f>
        <v>0</v>
      </c>
      <c r="S730" s="237"/>
      <c r="T730" s="239">
        <f>SUM(T731:T736)</f>
        <v>0</v>
      </c>
      <c r="U730" s="12"/>
      <c r="V730" s="12"/>
      <c r="W730" s="12"/>
      <c r="X730" s="12"/>
      <c r="Y730" s="12"/>
      <c r="Z730" s="12"/>
      <c r="AA730" s="12"/>
      <c r="AB730" s="12"/>
      <c r="AC730" s="12"/>
      <c r="AD730" s="12"/>
      <c r="AE730" s="12"/>
      <c r="AR730" s="240" t="s">
        <v>90</v>
      </c>
      <c r="AT730" s="241" t="s">
        <v>81</v>
      </c>
      <c r="AU730" s="241" t="s">
        <v>90</v>
      </c>
      <c r="AY730" s="240" t="s">
        <v>253</v>
      </c>
      <c r="BK730" s="242">
        <f>SUM(BK731:BK736)</f>
        <v>0</v>
      </c>
    </row>
    <row r="731" s="2" customFormat="1" ht="36" customHeight="1">
      <c r="A731" s="39"/>
      <c r="B731" s="40"/>
      <c r="C731" s="245" t="s">
        <v>1088</v>
      </c>
      <c r="D731" s="245" t="s">
        <v>255</v>
      </c>
      <c r="E731" s="246" t="s">
        <v>1089</v>
      </c>
      <c r="F731" s="247" t="s">
        <v>1090</v>
      </c>
      <c r="G731" s="248" t="s">
        <v>185</v>
      </c>
      <c r="H731" s="249">
        <v>9297.2870000000003</v>
      </c>
      <c r="I731" s="250"/>
      <c r="J731" s="251">
        <f>ROUND(I731*H731,2)</f>
        <v>0</v>
      </c>
      <c r="K731" s="247" t="s">
        <v>258</v>
      </c>
      <c r="L731" s="45"/>
      <c r="M731" s="252" t="s">
        <v>1</v>
      </c>
      <c r="N731" s="253" t="s">
        <v>47</v>
      </c>
      <c r="O731" s="92"/>
      <c r="P731" s="254">
        <f>O731*H731</f>
        <v>0</v>
      </c>
      <c r="Q731" s="254">
        <v>0</v>
      </c>
      <c r="R731" s="254">
        <f>Q731*H731</f>
        <v>0</v>
      </c>
      <c r="S731" s="254">
        <v>0</v>
      </c>
      <c r="T731" s="255">
        <f>S731*H731</f>
        <v>0</v>
      </c>
      <c r="U731" s="39"/>
      <c r="V731" s="39"/>
      <c r="W731" s="39"/>
      <c r="X731" s="39"/>
      <c r="Y731" s="39"/>
      <c r="Z731" s="39"/>
      <c r="AA731" s="39"/>
      <c r="AB731" s="39"/>
      <c r="AC731" s="39"/>
      <c r="AD731" s="39"/>
      <c r="AE731" s="39"/>
      <c r="AR731" s="256" t="s">
        <v>259</v>
      </c>
      <c r="AT731" s="256" t="s">
        <v>255</v>
      </c>
      <c r="AU731" s="256" t="s">
        <v>14</v>
      </c>
      <c r="AY731" s="18" t="s">
        <v>253</v>
      </c>
      <c r="BE731" s="257">
        <f>IF(N731="základní",J731,0)</f>
        <v>0</v>
      </c>
      <c r="BF731" s="257">
        <f>IF(N731="snížená",J731,0)</f>
        <v>0</v>
      </c>
      <c r="BG731" s="257">
        <f>IF(N731="zákl. přenesená",J731,0)</f>
        <v>0</v>
      </c>
      <c r="BH731" s="257">
        <f>IF(N731="sníž. přenesená",J731,0)</f>
        <v>0</v>
      </c>
      <c r="BI731" s="257">
        <f>IF(N731="nulová",J731,0)</f>
        <v>0</v>
      </c>
      <c r="BJ731" s="18" t="s">
        <v>90</v>
      </c>
      <c r="BK731" s="257">
        <f>ROUND(I731*H731,2)</f>
        <v>0</v>
      </c>
      <c r="BL731" s="18" t="s">
        <v>259</v>
      </c>
      <c r="BM731" s="256" t="s">
        <v>1091</v>
      </c>
    </row>
    <row r="732" s="2" customFormat="1">
      <c r="A732" s="39"/>
      <c r="B732" s="40"/>
      <c r="C732" s="41"/>
      <c r="D732" s="258" t="s">
        <v>261</v>
      </c>
      <c r="E732" s="41"/>
      <c r="F732" s="259" t="s">
        <v>1092</v>
      </c>
      <c r="G732" s="41"/>
      <c r="H732" s="41"/>
      <c r="I732" s="156"/>
      <c r="J732" s="41"/>
      <c r="K732" s="41"/>
      <c r="L732" s="45"/>
      <c r="M732" s="260"/>
      <c r="N732" s="261"/>
      <c r="O732" s="92"/>
      <c r="P732" s="92"/>
      <c r="Q732" s="92"/>
      <c r="R732" s="92"/>
      <c r="S732" s="92"/>
      <c r="T732" s="93"/>
      <c r="U732" s="39"/>
      <c r="V732" s="39"/>
      <c r="W732" s="39"/>
      <c r="X732" s="39"/>
      <c r="Y732" s="39"/>
      <c r="Z732" s="39"/>
      <c r="AA732" s="39"/>
      <c r="AB732" s="39"/>
      <c r="AC732" s="39"/>
      <c r="AD732" s="39"/>
      <c r="AE732" s="39"/>
      <c r="AT732" s="18" t="s">
        <v>261</v>
      </c>
      <c r="AU732" s="18" t="s">
        <v>14</v>
      </c>
    </row>
    <row r="733" s="2" customFormat="1" ht="48" customHeight="1">
      <c r="A733" s="39"/>
      <c r="B733" s="40"/>
      <c r="C733" s="245" t="s">
        <v>1093</v>
      </c>
      <c r="D733" s="245" t="s">
        <v>255</v>
      </c>
      <c r="E733" s="246" t="s">
        <v>1094</v>
      </c>
      <c r="F733" s="247" t="s">
        <v>1095</v>
      </c>
      <c r="G733" s="248" t="s">
        <v>185</v>
      </c>
      <c r="H733" s="249">
        <v>9297.2870000000003</v>
      </c>
      <c r="I733" s="250"/>
      <c r="J733" s="251">
        <f>ROUND(I733*H733,2)</f>
        <v>0</v>
      </c>
      <c r="K733" s="247" t="s">
        <v>258</v>
      </c>
      <c r="L733" s="45"/>
      <c r="M733" s="252" t="s">
        <v>1</v>
      </c>
      <c r="N733" s="253" t="s">
        <v>47</v>
      </c>
      <c r="O733" s="92"/>
      <c r="P733" s="254">
        <f>O733*H733</f>
        <v>0</v>
      </c>
      <c r="Q733" s="254">
        <v>0</v>
      </c>
      <c r="R733" s="254">
        <f>Q733*H733</f>
        <v>0</v>
      </c>
      <c r="S733" s="254">
        <v>0</v>
      </c>
      <c r="T733" s="255">
        <f>S733*H733</f>
        <v>0</v>
      </c>
      <c r="U733" s="39"/>
      <c r="V733" s="39"/>
      <c r="W733" s="39"/>
      <c r="X733" s="39"/>
      <c r="Y733" s="39"/>
      <c r="Z733" s="39"/>
      <c r="AA733" s="39"/>
      <c r="AB733" s="39"/>
      <c r="AC733" s="39"/>
      <c r="AD733" s="39"/>
      <c r="AE733" s="39"/>
      <c r="AR733" s="256" t="s">
        <v>259</v>
      </c>
      <c r="AT733" s="256" t="s">
        <v>255</v>
      </c>
      <c r="AU733" s="256" t="s">
        <v>14</v>
      </c>
      <c r="AY733" s="18" t="s">
        <v>253</v>
      </c>
      <c r="BE733" s="257">
        <f>IF(N733="základní",J733,0)</f>
        <v>0</v>
      </c>
      <c r="BF733" s="257">
        <f>IF(N733="snížená",J733,0)</f>
        <v>0</v>
      </c>
      <c r="BG733" s="257">
        <f>IF(N733="zákl. přenesená",J733,0)</f>
        <v>0</v>
      </c>
      <c r="BH733" s="257">
        <f>IF(N733="sníž. přenesená",J733,0)</f>
        <v>0</v>
      </c>
      <c r="BI733" s="257">
        <f>IF(N733="nulová",J733,0)</f>
        <v>0</v>
      </c>
      <c r="BJ733" s="18" t="s">
        <v>90</v>
      </c>
      <c r="BK733" s="257">
        <f>ROUND(I733*H733,2)</f>
        <v>0</v>
      </c>
      <c r="BL733" s="18" t="s">
        <v>259</v>
      </c>
      <c r="BM733" s="256" t="s">
        <v>1096</v>
      </c>
    </row>
    <row r="734" s="2" customFormat="1">
      <c r="A734" s="39"/>
      <c r="B734" s="40"/>
      <c r="C734" s="41"/>
      <c r="D734" s="258" t="s">
        <v>261</v>
      </c>
      <c r="E734" s="41"/>
      <c r="F734" s="259" t="s">
        <v>1092</v>
      </c>
      <c r="G734" s="41"/>
      <c r="H734" s="41"/>
      <c r="I734" s="156"/>
      <c r="J734" s="41"/>
      <c r="K734" s="41"/>
      <c r="L734" s="45"/>
      <c r="M734" s="260"/>
      <c r="N734" s="261"/>
      <c r="O734" s="92"/>
      <c r="P734" s="92"/>
      <c r="Q734" s="92"/>
      <c r="R734" s="92"/>
      <c r="S734" s="92"/>
      <c r="T734" s="93"/>
      <c r="U734" s="39"/>
      <c r="V734" s="39"/>
      <c r="W734" s="39"/>
      <c r="X734" s="39"/>
      <c r="Y734" s="39"/>
      <c r="Z734" s="39"/>
      <c r="AA734" s="39"/>
      <c r="AB734" s="39"/>
      <c r="AC734" s="39"/>
      <c r="AD734" s="39"/>
      <c r="AE734" s="39"/>
      <c r="AT734" s="18" t="s">
        <v>261</v>
      </c>
      <c r="AU734" s="18" t="s">
        <v>14</v>
      </c>
    </row>
    <row r="735" s="2" customFormat="1" ht="36" customHeight="1">
      <c r="A735" s="39"/>
      <c r="B735" s="40"/>
      <c r="C735" s="245" t="s">
        <v>1097</v>
      </c>
      <c r="D735" s="245" t="s">
        <v>255</v>
      </c>
      <c r="E735" s="246" t="s">
        <v>1098</v>
      </c>
      <c r="F735" s="247" t="s">
        <v>1099</v>
      </c>
      <c r="G735" s="248" t="s">
        <v>185</v>
      </c>
      <c r="H735" s="249">
        <v>9297.2870000000003</v>
      </c>
      <c r="I735" s="250"/>
      <c r="J735" s="251">
        <f>ROUND(I735*H735,2)</f>
        <v>0</v>
      </c>
      <c r="K735" s="247" t="s">
        <v>258</v>
      </c>
      <c r="L735" s="45"/>
      <c r="M735" s="252" t="s">
        <v>1</v>
      </c>
      <c r="N735" s="253" t="s">
        <v>47</v>
      </c>
      <c r="O735" s="92"/>
      <c r="P735" s="254">
        <f>O735*H735</f>
        <v>0</v>
      </c>
      <c r="Q735" s="254">
        <v>0</v>
      </c>
      <c r="R735" s="254">
        <f>Q735*H735</f>
        <v>0</v>
      </c>
      <c r="S735" s="254">
        <v>0</v>
      </c>
      <c r="T735" s="255">
        <f>S735*H735</f>
        <v>0</v>
      </c>
      <c r="U735" s="39"/>
      <c r="V735" s="39"/>
      <c r="W735" s="39"/>
      <c r="X735" s="39"/>
      <c r="Y735" s="39"/>
      <c r="Z735" s="39"/>
      <c r="AA735" s="39"/>
      <c r="AB735" s="39"/>
      <c r="AC735" s="39"/>
      <c r="AD735" s="39"/>
      <c r="AE735" s="39"/>
      <c r="AR735" s="256" t="s">
        <v>259</v>
      </c>
      <c r="AT735" s="256" t="s">
        <v>255</v>
      </c>
      <c r="AU735" s="256" t="s">
        <v>14</v>
      </c>
      <c r="AY735" s="18" t="s">
        <v>253</v>
      </c>
      <c r="BE735" s="257">
        <f>IF(N735="základní",J735,0)</f>
        <v>0</v>
      </c>
      <c r="BF735" s="257">
        <f>IF(N735="snížená",J735,0)</f>
        <v>0</v>
      </c>
      <c r="BG735" s="257">
        <f>IF(N735="zákl. přenesená",J735,0)</f>
        <v>0</v>
      </c>
      <c r="BH735" s="257">
        <f>IF(N735="sníž. přenesená",J735,0)</f>
        <v>0</v>
      </c>
      <c r="BI735" s="257">
        <f>IF(N735="nulová",J735,0)</f>
        <v>0</v>
      </c>
      <c r="BJ735" s="18" t="s">
        <v>90</v>
      </c>
      <c r="BK735" s="257">
        <f>ROUND(I735*H735,2)</f>
        <v>0</v>
      </c>
      <c r="BL735" s="18" t="s">
        <v>259</v>
      </c>
      <c r="BM735" s="256" t="s">
        <v>1100</v>
      </c>
    </row>
    <row r="736" s="2" customFormat="1">
      <c r="A736" s="39"/>
      <c r="B736" s="40"/>
      <c r="C736" s="41"/>
      <c r="D736" s="258" t="s">
        <v>261</v>
      </c>
      <c r="E736" s="41"/>
      <c r="F736" s="259" t="s">
        <v>1101</v>
      </c>
      <c r="G736" s="41"/>
      <c r="H736" s="41"/>
      <c r="I736" s="156"/>
      <c r="J736" s="41"/>
      <c r="K736" s="41"/>
      <c r="L736" s="45"/>
      <c r="M736" s="260"/>
      <c r="N736" s="261"/>
      <c r="O736" s="92"/>
      <c r="P736" s="92"/>
      <c r="Q736" s="92"/>
      <c r="R736" s="92"/>
      <c r="S736" s="92"/>
      <c r="T736" s="93"/>
      <c r="U736" s="39"/>
      <c r="V736" s="39"/>
      <c r="W736" s="39"/>
      <c r="X736" s="39"/>
      <c r="Y736" s="39"/>
      <c r="Z736" s="39"/>
      <c r="AA736" s="39"/>
      <c r="AB736" s="39"/>
      <c r="AC736" s="39"/>
      <c r="AD736" s="39"/>
      <c r="AE736" s="39"/>
      <c r="AT736" s="18" t="s">
        <v>261</v>
      </c>
      <c r="AU736" s="18" t="s">
        <v>14</v>
      </c>
    </row>
    <row r="737" s="12" customFormat="1" ht="25.92" customHeight="1">
      <c r="A737" s="12"/>
      <c r="B737" s="229"/>
      <c r="C737" s="230"/>
      <c r="D737" s="231" t="s">
        <v>81</v>
      </c>
      <c r="E737" s="232" t="s">
        <v>452</v>
      </c>
      <c r="F737" s="232" t="s">
        <v>1102</v>
      </c>
      <c r="G737" s="230"/>
      <c r="H737" s="230"/>
      <c r="I737" s="233"/>
      <c r="J737" s="234">
        <f>BK737</f>
        <v>0</v>
      </c>
      <c r="K737" s="230"/>
      <c r="L737" s="235"/>
      <c r="M737" s="236"/>
      <c r="N737" s="237"/>
      <c r="O737" s="237"/>
      <c r="P737" s="238">
        <f>P738</f>
        <v>0</v>
      </c>
      <c r="Q737" s="237"/>
      <c r="R737" s="238">
        <f>R738</f>
        <v>0.0060500000000000007</v>
      </c>
      <c r="S737" s="237"/>
      <c r="T737" s="239">
        <f>T738</f>
        <v>0</v>
      </c>
      <c r="U737" s="12"/>
      <c r="V737" s="12"/>
      <c r="W737" s="12"/>
      <c r="X737" s="12"/>
      <c r="Y737" s="12"/>
      <c r="Z737" s="12"/>
      <c r="AA737" s="12"/>
      <c r="AB737" s="12"/>
      <c r="AC737" s="12"/>
      <c r="AD737" s="12"/>
      <c r="AE737" s="12"/>
      <c r="AR737" s="240" t="s">
        <v>270</v>
      </c>
      <c r="AT737" s="241" t="s">
        <v>81</v>
      </c>
      <c r="AU737" s="241" t="s">
        <v>82</v>
      </c>
      <c r="AY737" s="240" t="s">
        <v>253</v>
      </c>
      <c r="BK737" s="242">
        <f>BK738</f>
        <v>0</v>
      </c>
    </row>
    <row r="738" s="12" customFormat="1" ht="22.8" customHeight="1">
      <c r="A738" s="12"/>
      <c r="B738" s="229"/>
      <c r="C738" s="230"/>
      <c r="D738" s="231" t="s">
        <v>81</v>
      </c>
      <c r="E738" s="243" t="s">
        <v>1103</v>
      </c>
      <c r="F738" s="243" t="s">
        <v>1104</v>
      </c>
      <c r="G738" s="230"/>
      <c r="H738" s="230"/>
      <c r="I738" s="233"/>
      <c r="J738" s="244">
        <f>BK738</f>
        <v>0</v>
      </c>
      <c r="K738" s="230"/>
      <c r="L738" s="235"/>
      <c r="M738" s="236"/>
      <c r="N738" s="237"/>
      <c r="O738" s="237"/>
      <c r="P738" s="238">
        <f>SUM(P739:P742)</f>
        <v>0</v>
      </c>
      <c r="Q738" s="237"/>
      <c r="R738" s="238">
        <f>SUM(R739:R742)</f>
        <v>0.0060500000000000007</v>
      </c>
      <c r="S738" s="237"/>
      <c r="T738" s="239">
        <f>SUM(T739:T742)</f>
        <v>0</v>
      </c>
      <c r="U738" s="12"/>
      <c r="V738" s="12"/>
      <c r="W738" s="12"/>
      <c r="X738" s="12"/>
      <c r="Y738" s="12"/>
      <c r="Z738" s="12"/>
      <c r="AA738" s="12"/>
      <c r="AB738" s="12"/>
      <c r="AC738" s="12"/>
      <c r="AD738" s="12"/>
      <c r="AE738" s="12"/>
      <c r="AR738" s="240" t="s">
        <v>270</v>
      </c>
      <c r="AT738" s="241" t="s">
        <v>81</v>
      </c>
      <c r="AU738" s="241" t="s">
        <v>90</v>
      </c>
      <c r="AY738" s="240" t="s">
        <v>253</v>
      </c>
      <c r="BK738" s="242">
        <f>SUM(BK739:BK742)</f>
        <v>0</v>
      </c>
    </row>
    <row r="739" s="2" customFormat="1" ht="24" customHeight="1">
      <c r="A739" s="39"/>
      <c r="B739" s="40"/>
      <c r="C739" s="245" t="s">
        <v>1105</v>
      </c>
      <c r="D739" s="245" t="s">
        <v>255</v>
      </c>
      <c r="E739" s="246" t="s">
        <v>1106</v>
      </c>
      <c r="F739" s="247" t="s">
        <v>1107</v>
      </c>
      <c r="G739" s="248" t="s">
        <v>144</v>
      </c>
      <c r="H739" s="249">
        <v>11</v>
      </c>
      <c r="I739" s="250"/>
      <c r="J739" s="251">
        <f>ROUND(I739*H739,2)</f>
        <v>0</v>
      </c>
      <c r="K739" s="247" t="s">
        <v>258</v>
      </c>
      <c r="L739" s="45"/>
      <c r="M739" s="252" t="s">
        <v>1</v>
      </c>
      <c r="N739" s="253" t="s">
        <v>47</v>
      </c>
      <c r="O739" s="92"/>
      <c r="P739" s="254">
        <f>O739*H739</f>
        <v>0</v>
      </c>
      <c r="Q739" s="254">
        <v>0</v>
      </c>
      <c r="R739" s="254">
        <f>Q739*H739</f>
        <v>0</v>
      </c>
      <c r="S739" s="254">
        <v>0</v>
      </c>
      <c r="T739" s="255">
        <f>S739*H739</f>
        <v>0</v>
      </c>
      <c r="U739" s="39"/>
      <c r="V739" s="39"/>
      <c r="W739" s="39"/>
      <c r="X739" s="39"/>
      <c r="Y739" s="39"/>
      <c r="Z739" s="39"/>
      <c r="AA739" s="39"/>
      <c r="AB739" s="39"/>
      <c r="AC739" s="39"/>
      <c r="AD739" s="39"/>
      <c r="AE739" s="39"/>
      <c r="AR739" s="256" t="s">
        <v>586</v>
      </c>
      <c r="AT739" s="256" t="s">
        <v>255</v>
      </c>
      <c r="AU739" s="256" t="s">
        <v>14</v>
      </c>
      <c r="AY739" s="18" t="s">
        <v>253</v>
      </c>
      <c r="BE739" s="257">
        <f>IF(N739="základní",J739,0)</f>
        <v>0</v>
      </c>
      <c r="BF739" s="257">
        <f>IF(N739="snížená",J739,0)</f>
        <v>0</v>
      </c>
      <c r="BG739" s="257">
        <f>IF(N739="zákl. přenesená",J739,0)</f>
        <v>0</v>
      </c>
      <c r="BH739" s="257">
        <f>IF(N739="sníž. přenesená",J739,0)</f>
        <v>0</v>
      </c>
      <c r="BI739" s="257">
        <f>IF(N739="nulová",J739,0)</f>
        <v>0</v>
      </c>
      <c r="BJ739" s="18" t="s">
        <v>90</v>
      </c>
      <c r="BK739" s="257">
        <f>ROUND(I739*H739,2)</f>
        <v>0</v>
      </c>
      <c r="BL739" s="18" t="s">
        <v>586</v>
      </c>
      <c r="BM739" s="256" t="s">
        <v>1108</v>
      </c>
    </row>
    <row r="740" s="13" customFormat="1">
      <c r="A740" s="13"/>
      <c r="B740" s="262"/>
      <c r="C740" s="263"/>
      <c r="D740" s="258" t="s">
        <v>266</v>
      </c>
      <c r="E740" s="264" t="s">
        <v>1</v>
      </c>
      <c r="F740" s="265" t="s">
        <v>1109</v>
      </c>
      <c r="G740" s="263"/>
      <c r="H740" s="266">
        <v>11</v>
      </c>
      <c r="I740" s="267"/>
      <c r="J740" s="263"/>
      <c r="K740" s="263"/>
      <c r="L740" s="268"/>
      <c r="M740" s="269"/>
      <c r="N740" s="270"/>
      <c r="O740" s="270"/>
      <c r="P740" s="270"/>
      <c r="Q740" s="270"/>
      <c r="R740" s="270"/>
      <c r="S740" s="270"/>
      <c r="T740" s="271"/>
      <c r="U740" s="13"/>
      <c r="V740" s="13"/>
      <c r="W740" s="13"/>
      <c r="X740" s="13"/>
      <c r="Y740" s="13"/>
      <c r="Z740" s="13"/>
      <c r="AA740" s="13"/>
      <c r="AB740" s="13"/>
      <c r="AC740" s="13"/>
      <c r="AD740" s="13"/>
      <c r="AE740" s="13"/>
      <c r="AT740" s="272" t="s">
        <v>266</v>
      </c>
      <c r="AU740" s="272" t="s">
        <v>14</v>
      </c>
      <c r="AV740" s="13" t="s">
        <v>14</v>
      </c>
      <c r="AW740" s="13" t="s">
        <v>36</v>
      </c>
      <c r="AX740" s="13" t="s">
        <v>82</v>
      </c>
      <c r="AY740" s="272" t="s">
        <v>253</v>
      </c>
    </row>
    <row r="741" s="14" customFormat="1">
      <c r="A741" s="14"/>
      <c r="B741" s="273"/>
      <c r="C741" s="274"/>
      <c r="D741" s="258" t="s">
        <v>266</v>
      </c>
      <c r="E741" s="275" t="s">
        <v>1</v>
      </c>
      <c r="F741" s="276" t="s">
        <v>269</v>
      </c>
      <c r="G741" s="274"/>
      <c r="H741" s="277">
        <v>11</v>
      </c>
      <c r="I741" s="278"/>
      <c r="J741" s="274"/>
      <c r="K741" s="274"/>
      <c r="L741" s="279"/>
      <c r="M741" s="280"/>
      <c r="N741" s="281"/>
      <c r="O741" s="281"/>
      <c r="P741" s="281"/>
      <c r="Q741" s="281"/>
      <c r="R741" s="281"/>
      <c r="S741" s="281"/>
      <c r="T741" s="282"/>
      <c r="U741" s="14"/>
      <c r="V741" s="14"/>
      <c r="W741" s="14"/>
      <c r="X741" s="14"/>
      <c r="Y741" s="14"/>
      <c r="Z741" s="14"/>
      <c r="AA741" s="14"/>
      <c r="AB741" s="14"/>
      <c r="AC741" s="14"/>
      <c r="AD741" s="14"/>
      <c r="AE741" s="14"/>
      <c r="AT741" s="283" t="s">
        <v>266</v>
      </c>
      <c r="AU741" s="283" t="s">
        <v>14</v>
      </c>
      <c r="AV741" s="14" t="s">
        <v>259</v>
      </c>
      <c r="AW741" s="14" t="s">
        <v>36</v>
      </c>
      <c r="AX741" s="14" t="s">
        <v>90</v>
      </c>
      <c r="AY741" s="283" t="s">
        <v>253</v>
      </c>
    </row>
    <row r="742" s="2" customFormat="1" ht="24" customHeight="1">
      <c r="A742" s="39"/>
      <c r="B742" s="40"/>
      <c r="C742" s="284" t="s">
        <v>1110</v>
      </c>
      <c r="D742" s="284" t="s">
        <v>452</v>
      </c>
      <c r="E742" s="285" t="s">
        <v>1111</v>
      </c>
      <c r="F742" s="286" t="s">
        <v>1112</v>
      </c>
      <c r="G742" s="287" t="s">
        <v>144</v>
      </c>
      <c r="H742" s="288">
        <v>11</v>
      </c>
      <c r="I742" s="289"/>
      <c r="J742" s="290">
        <f>ROUND(I742*H742,2)</f>
        <v>0</v>
      </c>
      <c r="K742" s="286" t="s">
        <v>1</v>
      </c>
      <c r="L742" s="291"/>
      <c r="M742" s="304" t="s">
        <v>1</v>
      </c>
      <c r="N742" s="305" t="s">
        <v>47</v>
      </c>
      <c r="O742" s="306"/>
      <c r="P742" s="307">
        <f>O742*H742</f>
        <v>0</v>
      </c>
      <c r="Q742" s="307">
        <v>0.00055000000000000003</v>
      </c>
      <c r="R742" s="307">
        <f>Q742*H742</f>
        <v>0.0060500000000000007</v>
      </c>
      <c r="S742" s="307">
        <v>0</v>
      </c>
      <c r="T742" s="308">
        <f>S742*H742</f>
        <v>0</v>
      </c>
      <c r="U742" s="39"/>
      <c r="V742" s="39"/>
      <c r="W742" s="39"/>
      <c r="X742" s="39"/>
      <c r="Y742" s="39"/>
      <c r="Z742" s="39"/>
      <c r="AA742" s="39"/>
      <c r="AB742" s="39"/>
      <c r="AC742" s="39"/>
      <c r="AD742" s="39"/>
      <c r="AE742" s="39"/>
      <c r="AR742" s="256" t="s">
        <v>923</v>
      </c>
      <c r="AT742" s="256" t="s">
        <v>452</v>
      </c>
      <c r="AU742" s="256" t="s">
        <v>14</v>
      </c>
      <c r="AY742" s="18" t="s">
        <v>253</v>
      </c>
      <c r="BE742" s="257">
        <f>IF(N742="základní",J742,0)</f>
        <v>0</v>
      </c>
      <c r="BF742" s="257">
        <f>IF(N742="snížená",J742,0)</f>
        <v>0</v>
      </c>
      <c r="BG742" s="257">
        <f>IF(N742="zákl. přenesená",J742,0)</f>
        <v>0</v>
      </c>
      <c r="BH742" s="257">
        <f>IF(N742="sníž. přenesená",J742,0)</f>
        <v>0</v>
      </c>
      <c r="BI742" s="257">
        <f>IF(N742="nulová",J742,0)</f>
        <v>0</v>
      </c>
      <c r="BJ742" s="18" t="s">
        <v>90</v>
      </c>
      <c r="BK742" s="257">
        <f>ROUND(I742*H742,2)</f>
        <v>0</v>
      </c>
      <c r="BL742" s="18" t="s">
        <v>923</v>
      </c>
      <c r="BM742" s="256" t="s">
        <v>1113</v>
      </c>
    </row>
    <row r="743" s="2" customFormat="1" ht="6.96" customHeight="1">
      <c r="A743" s="39"/>
      <c r="B743" s="67"/>
      <c r="C743" s="68"/>
      <c r="D743" s="68"/>
      <c r="E743" s="68"/>
      <c r="F743" s="68"/>
      <c r="G743" s="68"/>
      <c r="H743" s="68"/>
      <c r="I743" s="194"/>
      <c r="J743" s="68"/>
      <c r="K743" s="68"/>
      <c r="L743" s="45"/>
      <c r="M743" s="39"/>
      <c r="O743" s="39"/>
      <c r="P743" s="39"/>
      <c r="Q743" s="39"/>
      <c r="R743" s="39"/>
      <c r="S743" s="39"/>
      <c r="T743" s="39"/>
      <c r="U743" s="39"/>
      <c r="V743" s="39"/>
      <c r="W743" s="39"/>
      <c r="X743" s="39"/>
      <c r="Y743" s="39"/>
      <c r="Z743" s="39"/>
      <c r="AA743" s="39"/>
      <c r="AB743" s="39"/>
      <c r="AC743" s="39"/>
      <c r="AD743" s="39"/>
      <c r="AE743" s="39"/>
    </row>
  </sheetData>
  <sheetProtection sheet="1" autoFilter="0" formatColumns="0" formatRows="0" objects="1" scenarios="1" spinCount="100000" saltValue="QsxGpJ4hKlz1G8nisOWXChRkjuc+xqEVssMvZKu49xVk6u+z/ySyY8qeU0bFYkF2ULLWB3/HzI0Tnxmwnz61YQ==" hashValue="Rt8L72oovjGbSneJ2a/q7hRTjbjJjvotGMOouCBlPM6KIMC4JEPHNv9SHRSXJDSXxFxyNrL+coU53mF4Ly0MrA==" algorithmName="SHA-512" password="CC35"/>
  <autoFilter ref="C127:K742"/>
  <mergeCells count="9">
    <mergeCell ref="E7:H7"/>
    <mergeCell ref="E9:H9"/>
    <mergeCell ref="E18:H18"/>
    <mergeCell ref="E27:H27"/>
    <mergeCell ref="E85:H85"/>
    <mergeCell ref="E87:H87"/>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94</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1114</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ROUND(J119,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ROUND((SUM(BE119:BE144)),  2)</f>
        <v>0</v>
      </c>
      <c r="G33" s="39"/>
      <c r="H33" s="39"/>
      <c r="I33" s="173">
        <v>0.20999999999999999</v>
      </c>
      <c r="J33" s="172">
        <f>ROUND(((SUM(BE119:BE144))*I33),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ROUND((SUM(BF119:BF144)),  2)</f>
        <v>0</v>
      </c>
      <c r="G34" s="39"/>
      <c r="H34" s="39"/>
      <c r="I34" s="173">
        <v>0.14999999999999999</v>
      </c>
      <c r="J34" s="172">
        <f>ROUND(((SUM(BF119:BF144))*I34),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ROUND((SUM(BG119:BG144)),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ROUND((SUM(BH119:BH144)),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ROUND((SUM(BI119:BI144)),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403 - Přípojky městského mobiliáře JCDecaux</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J119</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236</v>
      </c>
      <c r="E97" s="207"/>
      <c r="F97" s="207"/>
      <c r="G97" s="207"/>
      <c r="H97" s="207"/>
      <c r="I97" s="208"/>
      <c r="J97" s="209">
        <f>J120</f>
        <v>0</v>
      </c>
      <c r="K97" s="205"/>
      <c r="L97" s="210"/>
      <c r="S97" s="9"/>
      <c r="T97" s="9"/>
      <c r="U97" s="9"/>
      <c r="V97" s="9"/>
      <c r="W97" s="9"/>
      <c r="X97" s="9"/>
      <c r="Y97" s="9"/>
      <c r="Z97" s="9"/>
      <c r="AA97" s="9"/>
      <c r="AB97" s="9"/>
      <c r="AC97" s="9"/>
      <c r="AD97" s="9"/>
      <c r="AE97" s="9"/>
    </row>
    <row r="98" s="10" customFormat="1" ht="19.92" customHeight="1">
      <c r="A98" s="10"/>
      <c r="B98" s="211"/>
      <c r="C98" s="134"/>
      <c r="D98" s="212" t="s">
        <v>1115</v>
      </c>
      <c r="E98" s="213"/>
      <c r="F98" s="213"/>
      <c r="G98" s="213"/>
      <c r="H98" s="213"/>
      <c r="I98" s="214"/>
      <c r="J98" s="215">
        <f>J121</f>
        <v>0</v>
      </c>
      <c r="K98" s="134"/>
      <c r="L98" s="216"/>
      <c r="S98" s="10"/>
      <c r="T98" s="10"/>
      <c r="U98" s="10"/>
      <c r="V98" s="10"/>
      <c r="W98" s="10"/>
      <c r="X98" s="10"/>
      <c r="Y98" s="10"/>
      <c r="Z98" s="10"/>
      <c r="AA98" s="10"/>
      <c r="AB98" s="10"/>
      <c r="AC98" s="10"/>
      <c r="AD98" s="10"/>
      <c r="AE98" s="10"/>
    </row>
    <row r="99" s="10" customFormat="1" ht="19.92" customHeight="1">
      <c r="A99" s="10"/>
      <c r="B99" s="211"/>
      <c r="C99" s="134"/>
      <c r="D99" s="212" t="s">
        <v>237</v>
      </c>
      <c r="E99" s="213"/>
      <c r="F99" s="213"/>
      <c r="G99" s="213"/>
      <c r="H99" s="213"/>
      <c r="I99" s="214"/>
      <c r="J99" s="215">
        <f>J134</f>
        <v>0</v>
      </c>
      <c r="K99" s="134"/>
      <c r="L99" s="216"/>
      <c r="S99" s="10"/>
      <c r="T99" s="10"/>
      <c r="U99" s="10"/>
      <c r="V99" s="10"/>
      <c r="W99" s="10"/>
      <c r="X99" s="10"/>
      <c r="Y99" s="10"/>
      <c r="Z99" s="10"/>
      <c r="AA99" s="10"/>
      <c r="AB99" s="10"/>
      <c r="AC99" s="10"/>
      <c r="AD99" s="10"/>
      <c r="AE99" s="10"/>
    </row>
    <row r="100" s="2" customFormat="1" ht="21.84" customHeight="1">
      <c r="A100" s="39"/>
      <c r="B100" s="40"/>
      <c r="C100" s="41"/>
      <c r="D100" s="41"/>
      <c r="E100" s="41"/>
      <c r="F100" s="41"/>
      <c r="G100" s="41"/>
      <c r="H100" s="41"/>
      <c r="I100" s="156"/>
      <c r="J100" s="41"/>
      <c r="K100" s="41"/>
      <c r="L100" s="64"/>
      <c r="S100" s="39"/>
      <c r="T100" s="39"/>
      <c r="U100" s="39"/>
      <c r="V100" s="39"/>
      <c r="W100" s="39"/>
      <c r="X100" s="39"/>
      <c r="Y100" s="39"/>
      <c r="Z100" s="39"/>
      <c r="AA100" s="39"/>
      <c r="AB100" s="39"/>
      <c r="AC100" s="39"/>
      <c r="AD100" s="39"/>
      <c r="AE100" s="39"/>
    </row>
    <row r="101" s="2" customFormat="1" ht="6.96" customHeight="1">
      <c r="A101" s="39"/>
      <c r="B101" s="67"/>
      <c r="C101" s="68"/>
      <c r="D101" s="68"/>
      <c r="E101" s="68"/>
      <c r="F101" s="68"/>
      <c r="G101" s="68"/>
      <c r="H101" s="68"/>
      <c r="I101" s="194"/>
      <c r="J101" s="68"/>
      <c r="K101" s="68"/>
      <c r="L101" s="64"/>
      <c r="S101" s="39"/>
      <c r="T101" s="39"/>
      <c r="U101" s="39"/>
      <c r="V101" s="39"/>
      <c r="W101" s="39"/>
      <c r="X101" s="39"/>
      <c r="Y101" s="39"/>
      <c r="Z101" s="39"/>
      <c r="AA101" s="39"/>
      <c r="AB101" s="39"/>
      <c r="AC101" s="39"/>
      <c r="AD101" s="39"/>
      <c r="AE101" s="39"/>
    </row>
    <row r="105" s="2" customFormat="1" ht="6.96" customHeight="1">
      <c r="A105" s="39"/>
      <c r="B105" s="69"/>
      <c r="C105" s="70"/>
      <c r="D105" s="70"/>
      <c r="E105" s="70"/>
      <c r="F105" s="70"/>
      <c r="G105" s="70"/>
      <c r="H105" s="70"/>
      <c r="I105" s="197"/>
      <c r="J105" s="70"/>
      <c r="K105" s="70"/>
      <c r="L105" s="64"/>
      <c r="S105" s="39"/>
      <c r="T105" s="39"/>
      <c r="U105" s="39"/>
      <c r="V105" s="39"/>
      <c r="W105" s="39"/>
      <c r="X105" s="39"/>
      <c r="Y105" s="39"/>
      <c r="Z105" s="39"/>
      <c r="AA105" s="39"/>
      <c r="AB105" s="39"/>
      <c r="AC105" s="39"/>
      <c r="AD105" s="39"/>
      <c r="AE105" s="39"/>
    </row>
    <row r="106" s="2" customFormat="1" ht="24.96" customHeight="1">
      <c r="A106" s="39"/>
      <c r="B106" s="40"/>
      <c r="C106" s="24" t="s">
        <v>238</v>
      </c>
      <c r="D106" s="41"/>
      <c r="E106" s="41"/>
      <c r="F106" s="41"/>
      <c r="G106" s="41"/>
      <c r="H106" s="41"/>
      <c r="I106" s="156"/>
      <c r="J106" s="41"/>
      <c r="K106" s="41"/>
      <c r="L106" s="64"/>
      <c r="S106" s="39"/>
      <c r="T106" s="39"/>
      <c r="U106" s="39"/>
      <c r="V106" s="39"/>
      <c r="W106" s="39"/>
      <c r="X106" s="39"/>
      <c r="Y106" s="39"/>
      <c r="Z106" s="39"/>
      <c r="AA106" s="39"/>
      <c r="AB106" s="39"/>
      <c r="AC106" s="39"/>
      <c r="AD106" s="39"/>
      <c r="AE106" s="39"/>
    </row>
    <row r="107" s="2" customFormat="1" ht="6.96" customHeight="1">
      <c r="A107" s="39"/>
      <c r="B107" s="40"/>
      <c r="C107" s="41"/>
      <c r="D107" s="41"/>
      <c r="E107" s="41"/>
      <c r="F107" s="41"/>
      <c r="G107" s="41"/>
      <c r="H107" s="41"/>
      <c r="I107" s="156"/>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16</v>
      </c>
      <c r="D108" s="41"/>
      <c r="E108" s="41"/>
      <c r="F108" s="41"/>
      <c r="G108" s="41"/>
      <c r="H108" s="41"/>
      <c r="I108" s="156"/>
      <c r="J108" s="41"/>
      <c r="K108" s="41"/>
      <c r="L108" s="64"/>
      <c r="S108" s="39"/>
      <c r="T108" s="39"/>
      <c r="U108" s="39"/>
      <c r="V108" s="39"/>
      <c r="W108" s="39"/>
      <c r="X108" s="39"/>
      <c r="Y108" s="39"/>
      <c r="Z108" s="39"/>
      <c r="AA108" s="39"/>
      <c r="AB108" s="39"/>
      <c r="AC108" s="39"/>
      <c r="AD108" s="39"/>
      <c r="AE108" s="39"/>
    </row>
    <row r="109" s="2" customFormat="1" ht="25.5" customHeight="1">
      <c r="A109" s="39"/>
      <c r="B109" s="40"/>
      <c r="C109" s="41"/>
      <c r="D109" s="41"/>
      <c r="E109" s="198" t="str">
        <f>E7</f>
        <v>Rekonstrukce ulice Koněvova, Praha 3, akce č. 999337 - Etapa 1 (Husitská - Černínova)</v>
      </c>
      <c r="F109" s="33"/>
      <c r="G109" s="33"/>
      <c r="H109" s="33"/>
      <c r="I109" s="156"/>
      <c r="J109" s="41"/>
      <c r="K109" s="41"/>
      <c r="L109" s="64"/>
      <c r="S109" s="39"/>
      <c r="T109" s="39"/>
      <c r="U109" s="39"/>
      <c r="V109" s="39"/>
      <c r="W109" s="39"/>
      <c r="X109" s="39"/>
      <c r="Y109" s="39"/>
      <c r="Z109" s="39"/>
      <c r="AA109" s="39"/>
      <c r="AB109" s="39"/>
      <c r="AC109" s="39"/>
      <c r="AD109" s="39"/>
      <c r="AE109" s="39"/>
    </row>
    <row r="110" s="2" customFormat="1" ht="12" customHeight="1">
      <c r="A110" s="39"/>
      <c r="B110" s="40"/>
      <c r="C110" s="33" t="s">
        <v>160</v>
      </c>
      <c r="D110" s="41"/>
      <c r="E110" s="41"/>
      <c r="F110" s="41"/>
      <c r="G110" s="41"/>
      <c r="H110" s="41"/>
      <c r="I110" s="156"/>
      <c r="J110" s="41"/>
      <c r="K110" s="41"/>
      <c r="L110" s="64"/>
      <c r="S110" s="39"/>
      <c r="T110" s="39"/>
      <c r="U110" s="39"/>
      <c r="V110" s="39"/>
      <c r="W110" s="39"/>
      <c r="X110" s="39"/>
      <c r="Y110" s="39"/>
      <c r="Z110" s="39"/>
      <c r="AA110" s="39"/>
      <c r="AB110" s="39"/>
      <c r="AC110" s="39"/>
      <c r="AD110" s="39"/>
      <c r="AE110" s="39"/>
    </row>
    <row r="111" s="2" customFormat="1" ht="16.5" customHeight="1">
      <c r="A111" s="39"/>
      <c r="B111" s="40"/>
      <c r="C111" s="41"/>
      <c r="D111" s="41"/>
      <c r="E111" s="77" t="str">
        <f>E9</f>
        <v>SO 403 - Přípojky městského mobiliáře JCDecaux</v>
      </c>
      <c r="F111" s="41"/>
      <c r="G111" s="41"/>
      <c r="H111" s="41"/>
      <c r="I111" s="156"/>
      <c r="J111" s="41"/>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156"/>
      <c r="J112" s="41"/>
      <c r="K112" s="41"/>
      <c r="L112" s="64"/>
      <c r="S112" s="39"/>
      <c r="T112" s="39"/>
      <c r="U112" s="39"/>
      <c r="V112" s="39"/>
      <c r="W112" s="39"/>
      <c r="X112" s="39"/>
      <c r="Y112" s="39"/>
      <c r="Z112" s="39"/>
      <c r="AA112" s="39"/>
      <c r="AB112" s="39"/>
      <c r="AC112" s="39"/>
      <c r="AD112" s="39"/>
      <c r="AE112" s="39"/>
    </row>
    <row r="113" s="2" customFormat="1" ht="12" customHeight="1">
      <c r="A113" s="39"/>
      <c r="B113" s="40"/>
      <c r="C113" s="33" t="s">
        <v>20</v>
      </c>
      <c r="D113" s="41"/>
      <c r="E113" s="41"/>
      <c r="F113" s="28" t="str">
        <f>F12</f>
        <v>ulice Koněvova</v>
      </c>
      <c r="G113" s="41"/>
      <c r="H113" s="41"/>
      <c r="I113" s="158" t="s">
        <v>22</v>
      </c>
      <c r="J113" s="80" t="str">
        <f>IF(J12="","",J12)</f>
        <v>8. 12. 2019</v>
      </c>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156"/>
      <c r="J114" s="41"/>
      <c r="K114" s="41"/>
      <c r="L114" s="64"/>
      <c r="S114" s="39"/>
      <c r="T114" s="39"/>
      <c r="U114" s="39"/>
      <c r="V114" s="39"/>
      <c r="W114" s="39"/>
      <c r="X114" s="39"/>
      <c r="Y114" s="39"/>
      <c r="Z114" s="39"/>
      <c r="AA114" s="39"/>
      <c r="AB114" s="39"/>
      <c r="AC114" s="39"/>
      <c r="AD114" s="39"/>
      <c r="AE114" s="39"/>
    </row>
    <row r="115" s="2" customFormat="1" ht="15.15" customHeight="1">
      <c r="A115" s="39"/>
      <c r="B115" s="40"/>
      <c r="C115" s="33" t="s">
        <v>24</v>
      </c>
      <c r="D115" s="41"/>
      <c r="E115" s="41"/>
      <c r="F115" s="28" t="str">
        <f>E15</f>
        <v>Technická správa komunikací hl. m. Prahy a.s.</v>
      </c>
      <c r="G115" s="41"/>
      <c r="H115" s="41"/>
      <c r="I115" s="158" t="s">
        <v>32</v>
      </c>
      <c r="J115" s="37" t="str">
        <f>E21</f>
        <v>DIPRO, spol s r.o.</v>
      </c>
      <c r="K115" s="41"/>
      <c r="L115" s="64"/>
      <c r="S115" s="39"/>
      <c r="T115" s="39"/>
      <c r="U115" s="39"/>
      <c r="V115" s="39"/>
      <c r="W115" s="39"/>
      <c r="X115" s="39"/>
      <c r="Y115" s="39"/>
      <c r="Z115" s="39"/>
      <c r="AA115" s="39"/>
      <c r="AB115" s="39"/>
      <c r="AC115" s="39"/>
      <c r="AD115" s="39"/>
      <c r="AE115" s="39"/>
    </row>
    <row r="116" s="2" customFormat="1" ht="15.15" customHeight="1">
      <c r="A116" s="39"/>
      <c r="B116" s="40"/>
      <c r="C116" s="33" t="s">
        <v>30</v>
      </c>
      <c r="D116" s="41"/>
      <c r="E116" s="41"/>
      <c r="F116" s="28" t="str">
        <f>IF(E18="","",E18)</f>
        <v>Vyplň údaj</v>
      </c>
      <c r="G116" s="41"/>
      <c r="H116" s="41"/>
      <c r="I116" s="158" t="s">
        <v>37</v>
      </c>
      <c r="J116" s="37" t="str">
        <f>E24</f>
        <v>TMI Building s.r.o.</v>
      </c>
      <c r="K116" s="41"/>
      <c r="L116" s="64"/>
      <c r="S116" s="39"/>
      <c r="T116" s="39"/>
      <c r="U116" s="39"/>
      <c r="V116" s="39"/>
      <c r="W116" s="39"/>
      <c r="X116" s="39"/>
      <c r="Y116" s="39"/>
      <c r="Z116" s="39"/>
      <c r="AA116" s="39"/>
      <c r="AB116" s="39"/>
      <c r="AC116" s="39"/>
      <c r="AD116" s="39"/>
      <c r="AE116" s="39"/>
    </row>
    <row r="117" s="2" customFormat="1" ht="10.32" customHeight="1">
      <c r="A117" s="39"/>
      <c r="B117" s="40"/>
      <c r="C117" s="41"/>
      <c r="D117" s="41"/>
      <c r="E117" s="41"/>
      <c r="F117" s="41"/>
      <c r="G117" s="41"/>
      <c r="H117" s="41"/>
      <c r="I117" s="156"/>
      <c r="J117" s="41"/>
      <c r="K117" s="41"/>
      <c r="L117" s="64"/>
      <c r="S117" s="39"/>
      <c r="T117" s="39"/>
      <c r="U117" s="39"/>
      <c r="V117" s="39"/>
      <c r="W117" s="39"/>
      <c r="X117" s="39"/>
      <c r="Y117" s="39"/>
      <c r="Z117" s="39"/>
      <c r="AA117" s="39"/>
      <c r="AB117" s="39"/>
      <c r="AC117" s="39"/>
      <c r="AD117" s="39"/>
      <c r="AE117" s="39"/>
    </row>
    <row r="118" s="11" customFormat="1" ht="29.28" customHeight="1">
      <c r="A118" s="217"/>
      <c r="B118" s="218"/>
      <c r="C118" s="219" t="s">
        <v>239</v>
      </c>
      <c r="D118" s="220" t="s">
        <v>67</v>
      </c>
      <c r="E118" s="220" t="s">
        <v>63</v>
      </c>
      <c r="F118" s="220" t="s">
        <v>64</v>
      </c>
      <c r="G118" s="220" t="s">
        <v>240</v>
      </c>
      <c r="H118" s="220" t="s">
        <v>241</v>
      </c>
      <c r="I118" s="221" t="s">
        <v>242</v>
      </c>
      <c r="J118" s="220" t="s">
        <v>223</v>
      </c>
      <c r="K118" s="222" t="s">
        <v>243</v>
      </c>
      <c r="L118" s="223"/>
      <c r="M118" s="101" t="s">
        <v>1</v>
      </c>
      <c r="N118" s="102" t="s">
        <v>46</v>
      </c>
      <c r="O118" s="102" t="s">
        <v>244</v>
      </c>
      <c r="P118" s="102" t="s">
        <v>245</v>
      </c>
      <c r="Q118" s="102" t="s">
        <v>246</v>
      </c>
      <c r="R118" s="102" t="s">
        <v>247</v>
      </c>
      <c r="S118" s="102" t="s">
        <v>248</v>
      </c>
      <c r="T118" s="103" t="s">
        <v>249</v>
      </c>
      <c r="U118" s="217"/>
      <c r="V118" s="217"/>
      <c r="W118" s="217"/>
      <c r="X118" s="217"/>
      <c r="Y118" s="217"/>
      <c r="Z118" s="217"/>
      <c r="AA118" s="217"/>
      <c r="AB118" s="217"/>
      <c r="AC118" s="217"/>
      <c r="AD118" s="217"/>
      <c r="AE118" s="217"/>
    </row>
    <row r="119" s="2" customFormat="1" ht="22.8" customHeight="1">
      <c r="A119" s="39"/>
      <c r="B119" s="40"/>
      <c r="C119" s="108" t="s">
        <v>250</v>
      </c>
      <c r="D119" s="41"/>
      <c r="E119" s="41"/>
      <c r="F119" s="41"/>
      <c r="G119" s="41"/>
      <c r="H119" s="41"/>
      <c r="I119" s="156"/>
      <c r="J119" s="224">
        <f>BK119</f>
        <v>0</v>
      </c>
      <c r="K119" s="41"/>
      <c r="L119" s="45"/>
      <c r="M119" s="104"/>
      <c r="N119" s="225"/>
      <c r="O119" s="105"/>
      <c r="P119" s="226">
        <f>P120</f>
        <v>0</v>
      </c>
      <c r="Q119" s="105"/>
      <c r="R119" s="226">
        <f>R120</f>
        <v>13.934795999999999</v>
      </c>
      <c r="S119" s="105"/>
      <c r="T119" s="227">
        <f>T120</f>
        <v>0</v>
      </c>
      <c r="U119" s="39"/>
      <c r="V119" s="39"/>
      <c r="W119" s="39"/>
      <c r="X119" s="39"/>
      <c r="Y119" s="39"/>
      <c r="Z119" s="39"/>
      <c r="AA119" s="39"/>
      <c r="AB119" s="39"/>
      <c r="AC119" s="39"/>
      <c r="AD119" s="39"/>
      <c r="AE119" s="39"/>
      <c r="AT119" s="18" t="s">
        <v>81</v>
      </c>
      <c r="AU119" s="18" t="s">
        <v>225</v>
      </c>
      <c r="BK119" s="228">
        <f>BK120</f>
        <v>0</v>
      </c>
    </row>
    <row r="120" s="12" customFormat="1" ht="25.92" customHeight="1">
      <c r="A120" s="12"/>
      <c r="B120" s="229"/>
      <c r="C120" s="230"/>
      <c r="D120" s="231" t="s">
        <v>81</v>
      </c>
      <c r="E120" s="232" t="s">
        <v>452</v>
      </c>
      <c r="F120" s="232" t="s">
        <v>1102</v>
      </c>
      <c r="G120" s="230"/>
      <c r="H120" s="230"/>
      <c r="I120" s="233"/>
      <c r="J120" s="234">
        <f>BK120</f>
        <v>0</v>
      </c>
      <c r="K120" s="230"/>
      <c r="L120" s="235"/>
      <c r="M120" s="236"/>
      <c r="N120" s="237"/>
      <c r="O120" s="237"/>
      <c r="P120" s="238">
        <f>P121+P134</f>
        <v>0</v>
      </c>
      <c r="Q120" s="237"/>
      <c r="R120" s="238">
        <f>R121+R134</f>
        <v>13.934795999999999</v>
      </c>
      <c r="S120" s="237"/>
      <c r="T120" s="239">
        <f>T121+T134</f>
        <v>0</v>
      </c>
      <c r="U120" s="12"/>
      <c r="V120" s="12"/>
      <c r="W120" s="12"/>
      <c r="X120" s="12"/>
      <c r="Y120" s="12"/>
      <c r="Z120" s="12"/>
      <c r="AA120" s="12"/>
      <c r="AB120" s="12"/>
      <c r="AC120" s="12"/>
      <c r="AD120" s="12"/>
      <c r="AE120" s="12"/>
      <c r="AR120" s="240" t="s">
        <v>270</v>
      </c>
      <c r="AT120" s="241" t="s">
        <v>81</v>
      </c>
      <c r="AU120" s="241" t="s">
        <v>82</v>
      </c>
      <c r="AY120" s="240" t="s">
        <v>253</v>
      </c>
      <c r="BK120" s="242">
        <f>BK121+BK134</f>
        <v>0</v>
      </c>
    </row>
    <row r="121" s="12" customFormat="1" ht="22.8" customHeight="1">
      <c r="A121" s="12"/>
      <c r="B121" s="229"/>
      <c r="C121" s="230"/>
      <c r="D121" s="231" t="s">
        <v>81</v>
      </c>
      <c r="E121" s="243" t="s">
        <v>1116</v>
      </c>
      <c r="F121" s="243" t="s">
        <v>1117</v>
      </c>
      <c r="G121" s="230"/>
      <c r="H121" s="230"/>
      <c r="I121" s="233"/>
      <c r="J121" s="244">
        <f>BK121</f>
        <v>0</v>
      </c>
      <c r="K121" s="230"/>
      <c r="L121" s="235"/>
      <c r="M121" s="236"/>
      <c r="N121" s="237"/>
      <c r="O121" s="237"/>
      <c r="P121" s="238">
        <f>SUM(P122:P133)</f>
        <v>0</v>
      </c>
      <c r="Q121" s="237"/>
      <c r="R121" s="238">
        <f>SUM(R122:R133)</f>
        <v>0</v>
      </c>
      <c r="S121" s="237"/>
      <c r="T121" s="239">
        <f>SUM(T122:T133)</f>
        <v>0</v>
      </c>
      <c r="U121" s="12"/>
      <c r="V121" s="12"/>
      <c r="W121" s="12"/>
      <c r="X121" s="12"/>
      <c r="Y121" s="12"/>
      <c r="Z121" s="12"/>
      <c r="AA121" s="12"/>
      <c r="AB121" s="12"/>
      <c r="AC121" s="12"/>
      <c r="AD121" s="12"/>
      <c r="AE121" s="12"/>
      <c r="AR121" s="240" t="s">
        <v>270</v>
      </c>
      <c r="AT121" s="241" t="s">
        <v>81</v>
      </c>
      <c r="AU121" s="241" t="s">
        <v>90</v>
      </c>
      <c r="AY121" s="240" t="s">
        <v>253</v>
      </c>
      <c r="BK121" s="242">
        <f>SUM(BK122:BK133)</f>
        <v>0</v>
      </c>
    </row>
    <row r="122" s="2" customFormat="1" ht="24" customHeight="1">
      <c r="A122" s="39"/>
      <c r="B122" s="40"/>
      <c r="C122" s="245" t="s">
        <v>90</v>
      </c>
      <c r="D122" s="245" t="s">
        <v>255</v>
      </c>
      <c r="E122" s="246" t="s">
        <v>1118</v>
      </c>
      <c r="F122" s="247" t="s">
        <v>1119</v>
      </c>
      <c r="G122" s="248" t="s">
        <v>178</v>
      </c>
      <c r="H122" s="249">
        <v>1</v>
      </c>
      <c r="I122" s="250"/>
      <c r="J122" s="251">
        <f>ROUND(I122*H122,2)</f>
        <v>0</v>
      </c>
      <c r="K122" s="247" t="s">
        <v>1</v>
      </c>
      <c r="L122" s="45"/>
      <c r="M122" s="252" t="s">
        <v>1</v>
      </c>
      <c r="N122" s="253" t="s">
        <v>47</v>
      </c>
      <c r="O122" s="92"/>
      <c r="P122" s="254">
        <f>O122*H122</f>
        <v>0</v>
      </c>
      <c r="Q122" s="254">
        <v>0</v>
      </c>
      <c r="R122" s="254">
        <f>Q122*H122</f>
        <v>0</v>
      </c>
      <c r="S122" s="254">
        <v>0</v>
      </c>
      <c r="T122" s="255">
        <f>S122*H122</f>
        <v>0</v>
      </c>
      <c r="U122" s="39"/>
      <c r="V122" s="39"/>
      <c r="W122" s="39"/>
      <c r="X122" s="39"/>
      <c r="Y122" s="39"/>
      <c r="Z122" s="39"/>
      <c r="AA122" s="39"/>
      <c r="AB122" s="39"/>
      <c r="AC122" s="39"/>
      <c r="AD122" s="39"/>
      <c r="AE122" s="39"/>
      <c r="AR122" s="256" t="s">
        <v>586</v>
      </c>
      <c r="AT122" s="256" t="s">
        <v>255</v>
      </c>
      <c r="AU122" s="256" t="s">
        <v>14</v>
      </c>
      <c r="AY122" s="18" t="s">
        <v>253</v>
      </c>
      <c r="BE122" s="257">
        <f>IF(N122="základní",J122,0)</f>
        <v>0</v>
      </c>
      <c r="BF122" s="257">
        <f>IF(N122="snížená",J122,0)</f>
        <v>0</v>
      </c>
      <c r="BG122" s="257">
        <f>IF(N122="zákl. přenesená",J122,0)</f>
        <v>0</v>
      </c>
      <c r="BH122" s="257">
        <f>IF(N122="sníž. přenesená",J122,0)</f>
        <v>0</v>
      </c>
      <c r="BI122" s="257">
        <f>IF(N122="nulová",J122,0)</f>
        <v>0</v>
      </c>
      <c r="BJ122" s="18" t="s">
        <v>90</v>
      </c>
      <c r="BK122" s="257">
        <f>ROUND(I122*H122,2)</f>
        <v>0</v>
      </c>
      <c r="BL122" s="18" t="s">
        <v>586</v>
      </c>
      <c r="BM122" s="256" t="s">
        <v>1120</v>
      </c>
    </row>
    <row r="123" s="2" customFormat="1" ht="16.5" customHeight="1">
      <c r="A123" s="39"/>
      <c r="B123" s="40"/>
      <c r="C123" s="284" t="s">
        <v>14</v>
      </c>
      <c r="D123" s="284" t="s">
        <v>452</v>
      </c>
      <c r="E123" s="285" t="s">
        <v>1121</v>
      </c>
      <c r="F123" s="286" t="s">
        <v>1122</v>
      </c>
      <c r="G123" s="287" t="s">
        <v>1123</v>
      </c>
      <c r="H123" s="288">
        <v>1</v>
      </c>
      <c r="I123" s="289"/>
      <c r="J123" s="290">
        <f>ROUND(I123*H123,2)</f>
        <v>0</v>
      </c>
      <c r="K123" s="286" t="s">
        <v>1</v>
      </c>
      <c r="L123" s="291"/>
      <c r="M123" s="292" t="s">
        <v>1</v>
      </c>
      <c r="N123" s="29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1124</v>
      </c>
      <c r="AT123" s="256" t="s">
        <v>452</v>
      </c>
      <c r="AU123" s="256" t="s">
        <v>14</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586</v>
      </c>
      <c r="BM123" s="256" t="s">
        <v>1125</v>
      </c>
    </row>
    <row r="124" s="2" customFormat="1" ht="16.5" customHeight="1">
      <c r="A124" s="39"/>
      <c r="B124" s="40"/>
      <c r="C124" s="284" t="s">
        <v>270</v>
      </c>
      <c r="D124" s="284" t="s">
        <v>452</v>
      </c>
      <c r="E124" s="285" t="s">
        <v>1126</v>
      </c>
      <c r="F124" s="286" t="s">
        <v>1127</v>
      </c>
      <c r="G124" s="287" t="s">
        <v>1123</v>
      </c>
      <c r="H124" s="288">
        <v>2</v>
      </c>
      <c r="I124" s="289"/>
      <c r="J124" s="290">
        <f>ROUND(I124*H124,2)</f>
        <v>0</v>
      </c>
      <c r="K124" s="286" t="s">
        <v>1</v>
      </c>
      <c r="L124" s="291"/>
      <c r="M124" s="292" t="s">
        <v>1</v>
      </c>
      <c r="N124" s="293" t="s">
        <v>47</v>
      </c>
      <c r="O124" s="92"/>
      <c r="P124" s="254">
        <f>O124*H124</f>
        <v>0</v>
      </c>
      <c r="Q124" s="254">
        <v>0</v>
      </c>
      <c r="R124" s="254">
        <f>Q124*H124</f>
        <v>0</v>
      </c>
      <c r="S124" s="254">
        <v>0</v>
      </c>
      <c r="T124" s="255">
        <f>S124*H124</f>
        <v>0</v>
      </c>
      <c r="U124" s="39"/>
      <c r="V124" s="39"/>
      <c r="W124" s="39"/>
      <c r="X124" s="39"/>
      <c r="Y124" s="39"/>
      <c r="Z124" s="39"/>
      <c r="AA124" s="39"/>
      <c r="AB124" s="39"/>
      <c r="AC124" s="39"/>
      <c r="AD124" s="39"/>
      <c r="AE124" s="39"/>
      <c r="AR124" s="256" t="s">
        <v>1124</v>
      </c>
      <c r="AT124" s="256" t="s">
        <v>452</v>
      </c>
      <c r="AU124" s="256" t="s">
        <v>14</v>
      </c>
      <c r="AY124" s="18" t="s">
        <v>253</v>
      </c>
      <c r="BE124" s="257">
        <f>IF(N124="základní",J124,0)</f>
        <v>0</v>
      </c>
      <c r="BF124" s="257">
        <f>IF(N124="snížená",J124,0)</f>
        <v>0</v>
      </c>
      <c r="BG124" s="257">
        <f>IF(N124="zákl. přenesená",J124,0)</f>
        <v>0</v>
      </c>
      <c r="BH124" s="257">
        <f>IF(N124="sníž. přenesená",J124,0)</f>
        <v>0</v>
      </c>
      <c r="BI124" s="257">
        <f>IF(N124="nulová",J124,0)</f>
        <v>0</v>
      </c>
      <c r="BJ124" s="18" t="s">
        <v>90</v>
      </c>
      <c r="BK124" s="257">
        <f>ROUND(I124*H124,2)</f>
        <v>0</v>
      </c>
      <c r="BL124" s="18" t="s">
        <v>586</v>
      </c>
      <c r="BM124" s="256" t="s">
        <v>1128</v>
      </c>
    </row>
    <row r="125" s="2" customFormat="1" ht="16.5" customHeight="1">
      <c r="A125" s="39"/>
      <c r="B125" s="40"/>
      <c r="C125" s="284" t="s">
        <v>259</v>
      </c>
      <c r="D125" s="284" t="s">
        <v>452</v>
      </c>
      <c r="E125" s="285" t="s">
        <v>1129</v>
      </c>
      <c r="F125" s="286" t="s">
        <v>1130</v>
      </c>
      <c r="G125" s="287" t="s">
        <v>1123</v>
      </c>
      <c r="H125" s="288">
        <v>6</v>
      </c>
      <c r="I125" s="289"/>
      <c r="J125" s="290">
        <f>ROUND(I125*H125,2)</f>
        <v>0</v>
      </c>
      <c r="K125" s="286" t="s">
        <v>1</v>
      </c>
      <c r="L125" s="291"/>
      <c r="M125" s="292" t="s">
        <v>1</v>
      </c>
      <c r="N125" s="293" t="s">
        <v>47</v>
      </c>
      <c r="O125" s="92"/>
      <c r="P125" s="254">
        <f>O125*H125</f>
        <v>0</v>
      </c>
      <c r="Q125" s="254">
        <v>0</v>
      </c>
      <c r="R125" s="254">
        <f>Q125*H125</f>
        <v>0</v>
      </c>
      <c r="S125" s="254">
        <v>0</v>
      </c>
      <c r="T125" s="255">
        <f>S125*H125</f>
        <v>0</v>
      </c>
      <c r="U125" s="39"/>
      <c r="V125" s="39"/>
      <c r="W125" s="39"/>
      <c r="X125" s="39"/>
      <c r="Y125" s="39"/>
      <c r="Z125" s="39"/>
      <c r="AA125" s="39"/>
      <c r="AB125" s="39"/>
      <c r="AC125" s="39"/>
      <c r="AD125" s="39"/>
      <c r="AE125" s="39"/>
      <c r="AR125" s="256" t="s">
        <v>1124</v>
      </c>
      <c r="AT125" s="256" t="s">
        <v>452</v>
      </c>
      <c r="AU125" s="256" t="s">
        <v>14</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586</v>
      </c>
      <c r="BM125" s="256" t="s">
        <v>1131</v>
      </c>
    </row>
    <row r="126" s="2" customFormat="1" ht="24" customHeight="1">
      <c r="A126" s="39"/>
      <c r="B126" s="40"/>
      <c r="C126" s="245" t="s">
        <v>281</v>
      </c>
      <c r="D126" s="245" t="s">
        <v>255</v>
      </c>
      <c r="E126" s="246" t="s">
        <v>1132</v>
      </c>
      <c r="F126" s="247" t="s">
        <v>1133</v>
      </c>
      <c r="G126" s="248" t="s">
        <v>178</v>
      </c>
      <c r="H126" s="249">
        <v>1</v>
      </c>
      <c r="I126" s="250"/>
      <c r="J126" s="251">
        <f>ROUND(I126*H126,2)</f>
        <v>0</v>
      </c>
      <c r="K126" s="247" t="s">
        <v>1</v>
      </c>
      <c r="L126" s="45"/>
      <c r="M126" s="252" t="s">
        <v>1</v>
      </c>
      <c r="N126" s="253" t="s">
        <v>47</v>
      </c>
      <c r="O126" s="92"/>
      <c r="P126" s="254">
        <f>O126*H126</f>
        <v>0</v>
      </c>
      <c r="Q126" s="254">
        <v>0</v>
      </c>
      <c r="R126" s="254">
        <f>Q126*H126</f>
        <v>0</v>
      </c>
      <c r="S126" s="254">
        <v>0</v>
      </c>
      <c r="T126" s="255">
        <f>S126*H126</f>
        <v>0</v>
      </c>
      <c r="U126" s="39"/>
      <c r="V126" s="39"/>
      <c r="W126" s="39"/>
      <c r="X126" s="39"/>
      <c r="Y126" s="39"/>
      <c r="Z126" s="39"/>
      <c r="AA126" s="39"/>
      <c r="AB126" s="39"/>
      <c r="AC126" s="39"/>
      <c r="AD126" s="39"/>
      <c r="AE126" s="39"/>
      <c r="AR126" s="256" t="s">
        <v>586</v>
      </c>
      <c r="AT126" s="256" t="s">
        <v>255</v>
      </c>
      <c r="AU126" s="256" t="s">
        <v>14</v>
      </c>
      <c r="AY126" s="18" t="s">
        <v>253</v>
      </c>
      <c r="BE126" s="257">
        <f>IF(N126="základní",J126,0)</f>
        <v>0</v>
      </c>
      <c r="BF126" s="257">
        <f>IF(N126="snížená",J126,0)</f>
        <v>0</v>
      </c>
      <c r="BG126" s="257">
        <f>IF(N126="zákl. přenesená",J126,0)</f>
        <v>0</v>
      </c>
      <c r="BH126" s="257">
        <f>IF(N126="sníž. přenesená",J126,0)</f>
        <v>0</v>
      </c>
      <c r="BI126" s="257">
        <f>IF(N126="nulová",J126,0)</f>
        <v>0</v>
      </c>
      <c r="BJ126" s="18" t="s">
        <v>90</v>
      </c>
      <c r="BK126" s="257">
        <f>ROUND(I126*H126,2)</f>
        <v>0</v>
      </c>
      <c r="BL126" s="18" t="s">
        <v>586</v>
      </c>
      <c r="BM126" s="256" t="s">
        <v>1134</v>
      </c>
    </row>
    <row r="127" s="2" customFormat="1" ht="24" customHeight="1">
      <c r="A127" s="39"/>
      <c r="B127" s="40"/>
      <c r="C127" s="284" t="s">
        <v>285</v>
      </c>
      <c r="D127" s="284" t="s">
        <v>452</v>
      </c>
      <c r="E127" s="285" t="s">
        <v>1135</v>
      </c>
      <c r="F127" s="286" t="s">
        <v>1136</v>
      </c>
      <c r="G127" s="287" t="s">
        <v>1123</v>
      </c>
      <c r="H127" s="288">
        <v>1</v>
      </c>
      <c r="I127" s="289"/>
      <c r="J127" s="290">
        <f>ROUND(I127*H127,2)</f>
        <v>0</v>
      </c>
      <c r="K127" s="286" t="s">
        <v>1</v>
      </c>
      <c r="L127" s="291"/>
      <c r="M127" s="292" t="s">
        <v>1</v>
      </c>
      <c r="N127" s="293" t="s">
        <v>47</v>
      </c>
      <c r="O127" s="92"/>
      <c r="P127" s="254">
        <f>O127*H127</f>
        <v>0</v>
      </c>
      <c r="Q127" s="254">
        <v>0</v>
      </c>
      <c r="R127" s="254">
        <f>Q127*H127</f>
        <v>0</v>
      </c>
      <c r="S127" s="254">
        <v>0</v>
      </c>
      <c r="T127" s="255">
        <f>S127*H127</f>
        <v>0</v>
      </c>
      <c r="U127" s="39"/>
      <c r="V127" s="39"/>
      <c r="W127" s="39"/>
      <c r="X127" s="39"/>
      <c r="Y127" s="39"/>
      <c r="Z127" s="39"/>
      <c r="AA127" s="39"/>
      <c r="AB127" s="39"/>
      <c r="AC127" s="39"/>
      <c r="AD127" s="39"/>
      <c r="AE127" s="39"/>
      <c r="AR127" s="256" t="s">
        <v>1124</v>
      </c>
      <c r="AT127" s="256" t="s">
        <v>452</v>
      </c>
      <c r="AU127" s="256" t="s">
        <v>14</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586</v>
      </c>
      <c r="BM127" s="256" t="s">
        <v>1137</v>
      </c>
    </row>
    <row r="128" s="2" customFormat="1" ht="24" customHeight="1">
      <c r="A128" s="39"/>
      <c r="B128" s="40"/>
      <c r="C128" s="245" t="s">
        <v>289</v>
      </c>
      <c r="D128" s="245" t="s">
        <v>255</v>
      </c>
      <c r="E128" s="246" t="s">
        <v>1138</v>
      </c>
      <c r="F128" s="247" t="s">
        <v>1139</v>
      </c>
      <c r="G128" s="248" t="s">
        <v>178</v>
      </c>
      <c r="H128" s="249">
        <v>1</v>
      </c>
      <c r="I128" s="250"/>
      <c r="J128" s="251">
        <f>ROUND(I128*H128,2)</f>
        <v>0</v>
      </c>
      <c r="K128" s="247" t="s">
        <v>258</v>
      </c>
      <c r="L128" s="45"/>
      <c r="M128" s="252" t="s">
        <v>1</v>
      </c>
      <c r="N128" s="253" t="s">
        <v>47</v>
      </c>
      <c r="O128" s="92"/>
      <c r="P128" s="254">
        <f>O128*H128</f>
        <v>0</v>
      </c>
      <c r="Q128" s="254">
        <v>0</v>
      </c>
      <c r="R128" s="254">
        <f>Q128*H128</f>
        <v>0</v>
      </c>
      <c r="S128" s="254">
        <v>0</v>
      </c>
      <c r="T128" s="255">
        <f>S128*H128</f>
        <v>0</v>
      </c>
      <c r="U128" s="39"/>
      <c r="V128" s="39"/>
      <c r="W128" s="39"/>
      <c r="X128" s="39"/>
      <c r="Y128" s="39"/>
      <c r="Z128" s="39"/>
      <c r="AA128" s="39"/>
      <c r="AB128" s="39"/>
      <c r="AC128" s="39"/>
      <c r="AD128" s="39"/>
      <c r="AE128" s="39"/>
      <c r="AR128" s="256" t="s">
        <v>586</v>
      </c>
      <c r="AT128" s="256" t="s">
        <v>255</v>
      </c>
      <c r="AU128" s="256" t="s">
        <v>14</v>
      </c>
      <c r="AY128" s="18" t="s">
        <v>253</v>
      </c>
      <c r="BE128" s="257">
        <f>IF(N128="základní",J128,0)</f>
        <v>0</v>
      </c>
      <c r="BF128" s="257">
        <f>IF(N128="snížená",J128,0)</f>
        <v>0</v>
      </c>
      <c r="BG128" s="257">
        <f>IF(N128="zákl. přenesená",J128,0)</f>
        <v>0</v>
      </c>
      <c r="BH128" s="257">
        <f>IF(N128="sníž. přenesená",J128,0)</f>
        <v>0</v>
      </c>
      <c r="BI128" s="257">
        <f>IF(N128="nulová",J128,0)</f>
        <v>0</v>
      </c>
      <c r="BJ128" s="18" t="s">
        <v>90</v>
      </c>
      <c r="BK128" s="257">
        <f>ROUND(I128*H128,2)</f>
        <v>0</v>
      </c>
      <c r="BL128" s="18" t="s">
        <v>586</v>
      </c>
      <c r="BM128" s="256" t="s">
        <v>1140</v>
      </c>
    </row>
    <row r="129" s="2" customFormat="1" ht="24" customHeight="1">
      <c r="A129" s="39"/>
      <c r="B129" s="40"/>
      <c r="C129" s="245" t="s">
        <v>293</v>
      </c>
      <c r="D129" s="245" t="s">
        <v>255</v>
      </c>
      <c r="E129" s="246" t="s">
        <v>1141</v>
      </c>
      <c r="F129" s="247" t="s">
        <v>1142</v>
      </c>
      <c r="G129" s="248" t="s">
        <v>144</v>
      </c>
      <c r="H129" s="249">
        <v>72</v>
      </c>
      <c r="I129" s="250"/>
      <c r="J129" s="251">
        <f>ROUND(I129*H129,2)</f>
        <v>0</v>
      </c>
      <c r="K129" s="247" t="s">
        <v>1</v>
      </c>
      <c r="L129" s="45"/>
      <c r="M129" s="252" t="s">
        <v>1</v>
      </c>
      <c r="N129" s="253" t="s">
        <v>47</v>
      </c>
      <c r="O129" s="92"/>
      <c r="P129" s="254">
        <f>O129*H129</f>
        <v>0</v>
      </c>
      <c r="Q129" s="254">
        <v>0</v>
      </c>
      <c r="R129" s="254">
        <f>Q129*H129</f>
        <v>0</v>
      </c>
      <c r="S129" s="254">
        <v>0</v>
      </c>
      <c r="T129" s="255">
        <f>S129*H129</f>
        <v>0</v>
      </c>
      <c r="U129" s="39"/>
      <c r="V129" s="39"/>
      <c r="W129" s="39"/>
      <c r="X129" s="39"/>
      <c r="Y129" s="39"/>
      <c r="Z129" s="39"/>
      <c r="AA129" s="39"/>
      <c r="AB129" s="39"/>
      <c r="AC129" s="39"/>
      <c r="AD129" s="39"/>
      <c r="AE129" s="39"/>
      <c r="AR129" s="256" t="s">
        <v>586</v>
      </c>
      <c r="AT129" s="256" t="s">
        <v>255</v>
      </c>
      <c r="AU129" s="256" t="s">
        <v>14</v>
      </c>
      <c r="AY129" s="18" t="s">
        <v>253</v>
      </c>
      <c r="BE129" s="257">
        <f>IF(N129="základní",J129,0)</f>
        <v>0</v>
      </c>
      <c r="BF129" s="257">
        <f>IF(N129="snížená",J129,0)</f>
        <v>0</v>
      </c>
      <c r="BG129" s="257">
        <f>IF(N129="zákl. přenesená",J129,0)</f>
        <v>0</v>
      </c>
      <c r="BH129" s="257">
        <f>IF(N129="sníž. přenesená",J129,0)</f>
        <v>0</v>
      </c>
      <c r="BI129" s="257">
        <f>IF(N129="nulová",J129,0)</f>
        <v>0</v>
      </c>
      <c r="BJ129" s="18" t="s">
        <v>90</v>
      </c>
      <c r="BK129" s="257">
        <f>ROUND(I129*H129,2)</f>
        <v>0</v>
      </c>
      <c r="BL129" s="18" t="s">
        <v>586</v>
      </c>
      <c r="BM129" s="256" t="s">
        <v>1143</v>
      </c>
    </row>
    <row r="130" s="2" customFormat="1" ht="16.5" customHeight="1">
      <c r="A130" s="39"/>
      <c r="B130" s="40"/>
      <c r="C130" s="284" t="s">
        <v>299</v>
      </c>
      <c r="D130" s="284" t="s">
        <v>452</v>
      </c>
      <c r="E130" s="285" t="s">
        <v>1144</v>
      </c>
      <c r="F130" s="286" t="s">
        <v>1145</v>
      </c>
      <c r="G130" s="287" t="s">
        <v>144</v>
      </c>
      <c r="H130" s="288">
        <v>72</v>
      </c>
      <c r="I130" s="289"/>
      <c r="J130" s="290">
        <f>ROUND(I130*H130,2)</f>
        <v>0</v>
      </c>
      <c r="K130" s="286" t="s">
        <v>1</v>
      </c>
      <c r="L130" s="291"/>
      <c r="M130" s="292" t="s">
        <v>1</v>
      </c>
      <c r="N130" s="293" t="s">
        <v>47</v>
      </c>
      <c r="O130" s="92"/>
      <c r="P130" s="254">
        <f>O130*H130</f>
        <v>0</v>
      </c>
      <c r="Q130" s="254">
        <v>0</v>
      </c>
      <c r="R130" s="254">
        <f>Q130*H130</f>
        <v>0</v>
      </c>
      <c r="S130" s="254">
        <v>0</v>
      </c>
      <c r="T130" s="255">
        <f>S130*H130</f>
        <v>0</v>
      </c>
      <c r="U130" s="39"/>
      <c r="V130" s="39"/>
      <c r="W130" s="39"/>
      <c r="X130" s="39"/>
      <c r="Y130" s="39"/>
      <c r="Z130" s="39"/>
      <c r="AA130" s="39"/>
      <c r="AB130" s="39"/>
      <c r="AC130" s="39"/>
      <c r="AD130" s="39"/>
      <c r="AE130" s="39"/>
      <c r="AR130" s="256" t="s">
        <v>1124</v>
      </c>
      <c r="AT130" s="256" t="s">
        <v>452</v>
      </c>
      <c r="AU130" s="256" t="s">
        <v>14</v>
      </c>
      <c r="AY130" s="18" t="s">
        <v>253</v>
      </c>
      <c r="BE130" s="257">
        <f>IF(N130="základní",J130,0)</f>
        <v>0</v>
      </c>
      <c r="BF130" s="257">
        <f>IF(N130="snížená",J130,0)</f>
        <v>0</v>
      </c>
      <c r="BG130" s="257">
        <f>IF(N130="zákl. přenesená",J130,0)</f>
        <v>0</v>
      </c>
      <c r="BH130" s="257">
        <f>IF(N130="sníž. přenesená",J130,0)</f>
        <v>0</v>
      </c>
      <c r="BI130" s="257">
        <f>IF(N130="nulová",J130,0)</f>
        <v>0</v>
      </c>
      <c r="BJ130" s="18" t="s">
        <v>90</v>
      </c>
      <c r="BK130" s="257">
        <f>ROUND(I130*H130,2)</f>
        <v>0</v>
      </c>
      <c r="BL130" s="18" t="s">
        <v>586</v>
      </c>
      <c r="BM130" s="256" t="s">
        <v>1146</v>
      </c>
    </row>
    <row r="131" s="2" customFormat="1" ht="24" customHeight="1">
      <c r="A131" s="39"/>
      <c r="B131" s="40"/>
      <c r="C131" s="245" t="s">
        <v>303</v>
      </c>
      <c r="D131" s="245" t="s">
        <v>255</v>
      </c>
      <c r="E131" s="246" t="s">
        <v>1147</v>
      </c>
      <c r="F131" s="247" t="s">
        <v>1148</v>
      </c>
      <c r="G131" s="248" t="s">
        <v>144</v>
      </c>
      <c r="H131" s="249">
        <v>4</v>
      </c>
      <c r="I131" s="250"/>
      <c r="J131" s="251">
        <f>ROUND(I131*H131,2)</f>
        <v>0</v>
      </c>
      <c r="K131" s="247" t="s">
        <v>1</v>
      </c>
      <c r="L131" s="45"/>
      <c r="M131" s="252" t="s">
        <v>1</v>
      </c>
      <c r="N131" s="253" t="s">
        <v>47</v>
      </c>
      <c r="O131" s="92"/>
      <c r="P131" s="254">
        <f>O131*H131</f>
        <v>0</v>
      </c>
      <c r="Q131" s="254">
        <v>0</v>
      </c>
      <c r="R131" s="254">
        <f>Q131*H131</f>
        <v>0</v>
      </c>
      <c r="S131" s="254">
        <v>0</v>
      </c>
      <c r="T131" s="255">
        <f>S131*H131</f>
        <v>0</v>
      </c>
      <c r="U131" s="39"/>
      <c r="V131" s="39"/>
      <c r="W131" s="39"/>
      <c r="X131" s="39"/>
      <c r="Y131" s="39"/>
      <c r="Z131" s="39"/>
      <c r="AA131" s="39"/>
      <c r="AB131" s="39"/>
      <c r="AC131" s="39"/>
      <c r="AD131" s="39"/>
      <c r="AE131" s="39"/>
      <c r="AR131" s="256" t="s">
        <v>586</v>
      </c>
      <c r="AT131" s="256" t="s">
        <v>255</v>
      </c>
      <c r="AU131" s="256" t="s">
        <v>14</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586</v>
      </c>
      <c r="BM131" s="256" t="s">
        <v>1149</v>
      </c>
    </row>
    <row r="132" s="2" customFormat="1" ht="16.5" customHeight="1">
      <c r="A132" s="39"/>
      <c r="B132" s="40"/>
      <c r="C132" s="245" t="s">
        <v>308</v>
      </c>
      <c r="D132" s="245" t="s">
        <v>255</v>
      </c>
      <c r="E132" s="246" t="s">
        <v>1150</v>
      </c>
      <c r="F132" s="247" t="s">
        <v>1151</v>
      </c>
      <c r="G132" s="248" t="s">
        <v>178</v>
      </c>
      <c r="H132" s="249">
        <v>1</v>
      </c>
      <c r="I132" s="250"/>
      <c r="J132" s="251">
        <f>ROUND(I132*H132,2)</f>
        <v>0</v>
      </c>
      <c r="K132" s="247" t="s">
        <v>1</v>
      </c>
      <c r="L132" s="45"/>
      <c r="M132" s="252" t="s">
        <v>1</v>
      </c>
      <c r="N132" s="253" t="s">
        <v>47</v>
      </c>
      <c r="O132" s="92"/>
      <c r="P132" s="254">
        <f>O132*H132</f>
        <v>0</v>
      </c>
      <c r="Q132" s="254">
        <v>0</v>
      </c>
      <c r="R132" s="254">
        <f>Q132*H132</f>
        <v>0</v>
      </c>
      <c r="S132" s="254">
        <v>0</v>
      </c>
      <c r="T132" s="255">
        <f>S132*H132</f>
        <v>0</v>
      </c>
      <c r="U132" s="39"/>
      <c r="V132" s="39"/>
      <c r="W132" s="39"/>
      <c r="X132" s="39"/>
      <c r="Y132" s="39"/>
      <c r="Z132" s="39"/>
      <c r="AA132" s="39"/>
      <c r="AB132" s="39"/>
      <c r="AC132" s="39"/>
      <c r="AD132" s="39"/>
      <c r="AE132" s="39"/>
      <c r="AR132" s="256" t="s">
        <v>586</v>
      </c>
      <c r="AT132" s="256" t="s">
        <v>255</v>
      </c>
      <c r="AU132" s="256" t="s">
        <v>14</v>
      </c>
      <c r="AY132" s="18" t="s">
        <v>253</v>
      </c>
      <c r="BE132" s="257">
        <f>IF(N132="základní",J132,0)</f>
        <v>0</v>
      </c>
      <c r="BF132" s="257">
        <f>IF(N132="snížená",J132,0)</f>
        <v>0</v>
      </c>
      <c r="BG132" s="257">
        <f>IF(N132="zákl. přenesená",J132,0)</f>
        <v>0</v>
      </c>
      <c r="BH132" s="257">
        <f>IF(N132="sníž. přenesená",J132,0)</f>
        <v>0</v>
      </c>
      <c r="BI132" s="257">
        <f>IF(N132="nulová",J132,0)</f>
        <v>0</v>
      </c>
      <c r="BJ132" s="18" t="s">
        <v>90</v>
      </c>
      <c r="BK132" s="257">
        <f>ROUND(I132*H132,2)</f>
        <v>0</v>
      </c>
      <c r="BL132" s="18" t="s">
        <v>586</v>
      </c>
      <c r="BM132" s="256" t="s">
        <v>1152</v>
      </c>
    </row>
    <row r="133" s="2" customFormat="1" ht="16.5" customHeight="1">
      <c r="A133" s="39"/>
      <c r="B133" s="40"/>
      <c r="C133" s="245" t="s">
        <v>313</v>
      </c>
      <c r="D133" s="245" t="s">
        <v>255</v>
      </c>
      <c r="E133" s="246" t="s">
        <v>1153</v>
      </c>
      <c r="F133" s="247" t="s">
        <v>1154</v>
      </c>
      <c r="G133" s="248" t="s">
        <v>1155</v>
      </c>
      <c r="H133" s="249">
        <v>4</v>
      </c>
      <c r="I133" s="250"/>
      <c r="J133" s="251">
        <f>ROUND(I133*H133,2)</f>
        <v>0</v>
      </c>
      <c r="K133" s="247" t="s">
        <v>1</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259</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259</v>
      </c>
      <c r="BM133" s="256" t="s">
        <v>1156</v>
      </c>
    </row>
    <row r="134" s="12" customFormat="1" ht="22.8" customHeight="1">
      <c r="A134" s="12"/>
      <c r="B134" s="229"/>
      <c r="C134" s="230"/>
      <c r="D134" s="231" t="s">
        <v>81</v>
      </c>
      <c r="E134" s="243" t="s">
        <v>1103</v>
      </c>
      <c r="F134" s="243" t="s">
        <v>1104</v>
      </c>
      <c r="G134" s="230"/>
      <c r="H134" s="230"/>
      <c r="I134" s="233"/>
      <c r="J134" s="244">
        <f>BK134</f>
        <v>0</v>
      </c>
      <c r="K134" s="230"/>
      <c r="L134" s="235"/>
      <c r="M134" s="236"/>
      <c r="N134" s="237"/>
      <c r="O134" s="237"/>
      <c r="P134" s="238">
        <f>SUM(P135:P144)</f>
        <v>0</v>
      </c>
      <c r="Q134" s="237"/>
      <c r="R134" s="238">
        <f>SUM(R135:R144)</f>
        <v>13.934795999999999</v>
      </c>
      <c r="S134" s="237"/>
      <c r="T134" s="239">
        <f>SUM(T135:T144)</f>
        <v>0</v>
      </c>
      <c r="U134" s="12"/>
      <c r="V134" s="12"/>
      <c r="W134" s="12"/>
      <c r="X134" s="12"/>
      <c r="Y134" s="12"/>
      <c r="Z134" s="12"/>
      <c r="AA134" s="12"/>
      <c r="AB134" s="12"/>
      <c r="AC134" s="12"/>
      <c r="AD134" s="12"/>
      <c r="AE134" s="12"/>
      <c r="AR134" s="240" t="s">
        <v>270</v>
      </c>
      <c r="AT134" s="241" t="s">
        <v>81</v>
      </c>
      <c r="AU134" s="241" t="s">
        <v>90</v>
      </c>
      <c r="AY134" s="240" t="s">
        <v>253</v>
      </c>
      <c r="BK134" s="242">
        <f>SUM(BK135:BK144)</f>
        <v>0</v>
      </c>
    </row>
    <row r="135" s="2" customFormat="1" ht="24" customHeight="1">
      <c r="A135" s="39"/>
      <c r="B135" s="40"/>
      <c r="C135" s="245" t="s">
        <v>318</v>
      </c>
      <c r="D135" s="245" t="s">
        <v>255</v>
      </c>
      <c r="E135" s="246" t="s">
        <v>1157</v>
      </c>
      <c r="F135" s="247" t="s">
        <v>1158</v>
      </c>
      <c r="G135" s="248" t="s">
        <v>144</v>
      </c>
      <c r="H135" s="249">
        <v>64</v>
      </c>
      <c r="I135" s="250"/>
      <c r="J135" s="251">
        <f>ROUND(I135*H135,2)</f>
        <v>0</v>
      </c>
      <c r="K135" s="247" t="s">
        <v>258</v>
      </c>
      <c r="L135" s="45"/>
      <c r="M135" s="252" t="s">
        <v>1</v>
      </c>
      <c r="N135" s="253" t="s">
        <v>47</v>
      </c>
      <c r="O135" s="92"/>
      <c r="P135" s="254">
        <f>O135*H135</f>
        <v>0</v>
      </c>
      <c r="Q135" s="254">
        <v>0</v>
      </c>
      <c r="R135" s="254">
        <f>Q135*H135</f>
        <v>0</v>
      </c>
      <c r="S135" s="254">
        <v>0</v>
      </c>
      <c r="T135" s="255">
        <f>S135*H135</f>
        <v>0</v>
      </c>
      <c r="U135" s="39"/>
      <c r="V135" s="39"/>
      <c r="W135" s="39"/>
      <c r="X135" s="39"/>
      <c r="Y135" s="39"/>
      <c r="Z135" s="39"/>
      <c r="AA135" s="39"/>
      <c r="AB135" s="39"/>
      <c r="AC135" s="39"/>
      <c r="AD135" s="39"/>
      <c r="AE135" s="39"/>
      <c r="AR135" s="256" t="s">
        <v>586</v>
      </c>
      <c r="AT135" s="256" t="s">
        <v>255</v>
      </c>
      <c r="AU135" s="256" t="s">
        <v>14</v>
      </c>
      <c r="AY135" s="18" t="s">
        <v>253</v>
      </c>
      <c r="BE135" s="257">
        <f>IF(N135="základní",J135,0)</f>
        <v>0</v>
      </c>
      <c r="BF135" s="257">
        <f>IF(N135="snížená",J135,0)</f>
        <v>0</v>
      </c>
      <c r="BG135" s="257">
        <f>IF(N135="zákl. přenesená",J135,0)</f>
        <v>0</v>
      </c>
      <c r="BH135" s="257">
        <f>IF(N135="sníž. přenesená",J135,0)</f>
        <v>0</v>
      </c>
      <c r="BI135" s="257">
        <f>IF(N135="nulová",J135,0)</f>
        <v>0</v>
      </c>
      <c r="BJ135" s="18" t="s">
        <v>90</v>
      </c>
      <c r="BK135" s="257">
        <f>ROUND(I135*H135,2)</f>
        <v>0</v>
      </c>
      <c r="BL135" s="18" t="s">
        <v>586</v>
      </c>
      <c r="BM135" s="256" t="s">
        <v>1159</v>
      </c>
    </row>
    <row r="136" s="2" customFormat="1" ht="24" customHeight="1">
      <c r="A136" s="39"/>
      <c r="B136" s="40"/>
      <c r="C136" s="245" t="s">
        <v>323</v>
      </c>
      <c r="D136" s="245" t="s">
        <v>255</v>
      </c>
      <c r="E136" s="246" t="s">
        <v>1160</v>
      </c>
      <c r="F136" s="247" t="s">
        <v>1161</v>
      </c>
      <c r="G136" s="248" t="s">
        <v>144</v>
      </c>
      <c r="H136" s="249">
        <v>64</v>
      </c>
      <c r="I136" s="250"/>
      <c r="J136" s="251">
        <f>ROUND(I136*H136,2)</f>
        <v>0</v>
      </c>
      <c r="K136" s="247" t="s">
        <v>258</v>
      </c>
      <c r="L136" s="45"/>
      <c r="M136" s="252" t="s">
        <v>1</v>
      </c>
      <c r="N136" s="253" t="s">
        <v>47</v>
      </c>
      <c r="O136" s="92"/>
      <c r="P136" s="254">
        <f>O136*H136</f>
        <v>0</v>
      </c>
      <c r="Q136" s="254">
        <v>0.14099999999999999</v>
      </c>
      <c r="R136" s="254">
        <f>Q136*H136</f>
        <v>9.0239999999999991</v>
      </c>
      <c r="S136" s="254">
        <v>0</v>
      </c>
      <c r="T136" s="255">
        <f>S136*H136</f>
        <v>0</v>
      </c>
      <c r="U136" s="39"/>
      <c r="V136" s="39"/>
      <c r="W136" s="39"/>
      <c r="X136" s="39"/>
      <c r="Y136" s="39"/>
      <c r="Z136" s="39"/>
      <c r="AA136" s="39"/>
      <c r="AB136" s="39"/>
      <c r="AC136" s="39"/>
      <c r="AD136" s="39"/>
      <c r="AE136" s="39"/>
      <c r="AR136" s="256" t="s">
        <v>586</v>
      </c>
      <c r="AT136" s="256" t="s">
        <v>255</v>
      </c>
      <c r="AU136" s="256" t="s">
        <v>14</v>
      </c>
      <c r="AY136" s="18" t="s">
        <v>253</v>
      </c>
      <c r="BE136" s="257">
        <f>IF(N136="základní",J136,0)</f>
        <v>0</v>
      </c>
      <c r="BF136" s="257">
        <f>IF(N136="snížená",J136,0)</f>
        <v>0</v>
      </c>
      <c r="BG136" s="257">
        <f>IF(N136="zákl. přenesená",J136,0)</f>
        <v>0</v>
      </c>
      <c r="BH136" s="257">
        <f>IF(N136="sníž. přenesená",J136,0)</f>
        <v>0</v>
      </c>
      <c r="BI136" s="257">
        <f>IF(N136="nulová",J136,0)</f>
        <v>0</v>
      </c>
      <c r="BJ136" s="18" t="s">
        <v>90</v>
      </c>
      <c r="BK136" s="257">
        <f>ROUND(I136*H136,2)</f>
        <v>0</v>
      </c>
      <c r="BL136" s="18" t="s">
        <v>586</v>
      </c>
      <c r="BM136" s="256" t="s">
        <v>1162</v>
      </c>
    </row>
    <row r="137" s="2" customFormat="1" ht="16.5" customHeight="1">
      <c r="A137" s="39"/>
      <c r="B137" s="40"/>
      <c r="C137" s="284" t="s">
        <v>8</v>
      </c>
      <c r="D137" s="284" t="s">
        <v>452</v>
      </c>
      <c r="E137" s="285" t="s">
        <v>1163</v>
      </c>
      <c r="F137" s="286" t="s">
        <v>1164</v>
      </c>
      <c r="G137" s="287" t="s">
        <v>178</v>
      </c>
      <c r="H137" s="288">
        <v>128</v>
      </c>
      <c r="I137" s="289"/>
      <c r="J137" s="290">
        <f>ROUND(I137*H137,2)</f>
        <v>0</v>
      </c>
      <c r="K137" s="286" t="s">
        <v>258</v>
      </c>
      <c r="L137" s="291"/>
      <c r="M137" s="292" t="s">
        <v>1</v>
      </c>
      <c r="N137" s="293" t="s">
        <v>47</v>
      </c>
      <c r="O137" s="92"/>
      <c r="P137" s="254">
        <f>O137*H137</f>
        <v>0</v>
      </c>
      <c r="Q137" s="254">
        <v>0.0088000000000000005</v>
      </c>
      <c r="R137" s="254">
        <f>Q137*H137</f>
        <v>1.1264000000000001</v>
      </c>
      <c r="S137" s="254">
        <v>0</v>
      </c>
      <c r="T137" s="255">
        <f>S137*H137</f>
        <v>0</v>
      </c>
      <c r="U137" s="39"/>
      <c r="V137" s="39"/>
      <c r="W137" s="39"/>
      <c r="X137" s="39"/>
      <c r="Y137" s="39"/>
      <c r="Z137" s="39"/>
      <c r="AA137" s="39"/>
      <c r="AB137" s="39"/>
      <c r="AC137" s="39"/>
      <c r="AD137" s="39"/>
      <c r="AE137" s="39"/>
      <c r="AR137" s="256" t="s">
        <v>1124</v>
      </c>
      <c r="AT137" s="256" t="s">
        <v>452</v>
      </c>
      <c r="AU137" s="256" t="s">
        <v>14</v>
      </c>
      <c r="AY137" s="18" t="s">
        <v>253</v>
      </c>
      <c r="BE137" s="257">
        <f>IF(N137="základní",J137,0)</f>
        <v>0</v>
      </c>
      <c r="BF137" s="257">
        <f>IF(N137="snížená",J137,0)</f>
        <v>0</v>
      </c>
      <c r="BG137" s="257">
        <f>IF(N137="zákl. přenesená",J137,0)</f>
        <v>0</v>
      </c>
      <c r="BH137" s="257">
        <f>IF(N137="sníž. přenesená",J137,0)</f>
        <v>0</v>
      </c>
      <c r="BI137" s="257">
        <f>IF(N137="nulová",J137,0)</f>
        <v>0</v>
      </c>
      <c r="BJ137" s="18" t="s">
        <v>90</v>
      </c>
      <c r="BK137" s="257">
        <f>ROUND(I137*H137,2)</f>
        <v>0</v>
      </c>
      <c r="BL137" s="18" t="s">
        <v>586</v>
      </c>
      <c r="BM137" s="256" t="s">
        <v>1165</v>
      </c>
    </row>
    <row r="138" s="2" customFormat="1" ht="48" customHeight="1">
      <c r="A138" s="39"/>
      <c r="B138" s="40"/>
      <c r="C138" s="245" t="s">
        <v>330</v>
      </c>
      <c r="D138" s="245" t="s">
        <v>255</v>
      </c>
      <c r="E138" s="246" t="s">
        <v>1166</v>
      </c>
      <c r="F138" s="247" t="s">
        <v>1167</v>
      </c>
      <c r="G138" s="248" t="s">
        <v>144</v>
      </c>
      <c r="H138" s="249">
        <v>14</v>
      </c>
      <c r="I138" s="250"/>
      <c r="J138" s="251">
        <f>ROUND(I138*H138,2)</f>
        <v>0</v>
      </c>
      <c r="K138" s="247" t="s">
        <v>258</v>
      </c>
      <c r="L138" s="45"/>
      <c r="M138" s="252" t="s">
        <v>1</v>
      </c>
      <c r="N138" s="253" t="s">
        <v>47</v>
      </c>
      <c r="O138" s="92"/>
      <c r="P138" s="254">
        <f>O138*H138</f>
        <v>0</v>
      </c>
      <c r="Q138" s="254">
        <v>0.270314</v>
      </c>
      <c r="R138" s="254">
        <f>Q138*H138</f>
        <v>3.7843960000000001</v>
      </c>
      <c r="S138" s="254">
        <v>0</v>
      </c>
      <c r="T138" s="255">
        <f>S138*H138</f>
        <v>0</v>
      </c>
      <c r="U138" s="39"/>
      <c r="V138" s="39"/>
      <c r="W138" s="39"/>
      <c r="X138" s="39"/>
      <c r="Y138" s="39"/>
      <c r="Z138" s="39"/>
      <c r="AA138" s="39"/>
      <c r="AB138" s="39"/>
      <c r="AC138" s="39"/>
      <c r="AD138" s="39"/>
      <c r="AE138" s="39"/>
      <c r="AR138" s="256" t="s">
        <v>586</v>
      </c>
      <c r="AT138" s="256" t="s">
        <v>255</v>
      </c>
      <c r="AU138" s="256" t="s">
        <v>14</v>
      </c>
      <c r="AY138" s="18" t="s">
        <v>253</v>
      </c>
      <c r="BE138" s="257">
        <f>IF(N138="základní",J138,0)</f>
        <v>0</v>
      </c>
      <c r="BF138" s="257">
        <f>IF(N138="snížená",J138,0)</f>
        <v>0</v>
      </c>
      <c r="BG138" s="257">
        <f>IF(N138="zákl. přenesená",J138,0)</f>
        <v>0</v>
      </c>
      <c r="BH138" s="257">
        <f>IF(N138="sníž. přenesená",J138,0)</f>
        <v>0</v>
      </c>
      <c r="BI138" s="257">
        <f>IF(N138="nulová",J138,0)</f>
        <v>0</v>
      </c>
      <c r="BJ138" s="18" t="s">
        <v>90</v>
      </c>
      <c r="BK138" s="257">
        <f>ROUND(I138*H138,2)</f>
        <v>0</v>
      </c>
      <c r="BL138" s="18" t="s">
        <v>586</v>
      </c>
      <c r="BM138" s="256" t="s">
        <v>1168</v>
      </c>
    </row>
    <row r="139" s="2" customFormat="1">
      <c r="A139" s="39"/>
      <c r="B139" s="40"/>
      <c r="C139" s="41"/>
      <c r="D139" s="258" t="s">
        <v>261</v>
      </c>
      <c r="E139" s="41"/>
      <c r="F139" s="259" t="s">
        <v>1169</v>
      </c>
      <c r="G139" s="41"/>
      <c r="H139" s="41"/>
      <c r="I139" s="156"/>
      <c r="J139" s="41"/>
      <c r="K139" s="41"/>
      <c r="L139" s="45"/>
      <c r="M139" s="260"/>
      <c r="N139" s="261"/>
      <c r="O139" s="92"/>
      <c r="P139" s="92"/>
      <c r="Q139" s="92"/>
      <c r="R139" s="92"/>
      <c r="S139" s="92"/>
      <c r="T139" s="93"/>
      <c r="U139" s="39"/>
      <c r="V139" s="39"/>
      <c r="W139" s="39"/>
      <c r="X139" s="39"/>
      <c r="Y139" s="39"/>
      <c r="Z139" s="39"/>
      <c r="AA139" s="39"/>
      <c r="AB139" s="39"/>
      <c r="AC139" s="39"/>
      <c r="AD139" s="39"/>
      <c r="AE139" s="39"/>
      <c r="AT139" s="18" t="s">
        <v>261</v>
      </c>
      <c r="AU139" s="18" t="s">
        <v>14</v>
      </c>
    </row>
    <row r="140" s="2" customFormat="1" ht="16.5" customHeight="1">
      <c r="A140" s="39"/>
      <c r="B140" s="40"/>
      <c r="C140" s="284" t="s">
        <v>336</v>
      </c>
      <c r="D140" s="284" t="s">
        <v>452</v>
      </c>
      <c r="E140" s="285" t="s">
        <v>1170</v>
      </c>
      <c r="F140" s="286" t="s">
        <v>1171</v>
      </c>
      <c r="G140" s="287" t="s">
        <v>144</v>
      </c>
      <c r="H140" s="288">
        <v>14</v>
      </c>
      <c r="I140" s="289"/>
      <c r="J140" s="290">
        <f>ROUND(I140*H140,2)</f>
        <v>0</v>
      </c>
      <c r="K140" s="286" t="s">
        <v>1</v>
      </c>
      <c r="L140" s="291"/>
      <c r="M140" s="292" t="s">
        <v>1</v>
      </c>
      <c r="N140" s="293" t="s">
        <v>47</v>
      </c>
      <c r="O140" s="92"/>
      <c r="P140" s="254">
        <f>O140*H140</f>
        <v>0</v>
      </c>
      <c r="Q140" s="254">
        <v>0</v>
      </c>
      <c r="R140" s="254">
        <f>Q140*H140</f>
        <v>0</v>
      </c>
      <c r="S140" s="254">
        <v>0</v>
      </c>
      <c r="T140" s="255">
        <f>S140*H140</f>
        <v>0</v>
      </c>
      <c r="U140" s="39"/>
      <c r="V140" s="39"/>
      <c r="W140" s="39"/>
      <c r="X140" s="39"/>
      <c r="Y140" s="39"/>
      <c r="Z140" s="39"/>
      <c r="AA140" s="39"/>
      <c r="AB140" s="39"/>
      <c r="AC140" s="39"/>
      <c r="AD140" s="39"/>
      <c r="AE140" s="39"/>
      <c r="AR140" s="256" t="s">
        <v>1124</v>
      </c>
      <c r="AT140" s="256" t="s">
        <v>452</v>
      </c>
      <c r="AU140" s="256" t="s">
        <v>14</v>
      </c>
      <c r="AY140" s="18" t="s">
        <v>253</v>
      </c>
      <c r="BE140" s="257">
        <f>IF(N140="základní",J140,0)</f>
        <v>0</v>
      </c>
      <c r="BF140" s="257">
        <f>IF(N140="snížená",J140,0)</f>
        <v>0</v>
      </c>
      <c r="BG140" s="257">
        <f>IF(N140="zákl. přenesená",J140,0)</f>
        <v>0</v>
      </c>
      <c r="BH140" s="257">
        <f>IF(N140="sníž. přenesená",J140,0)</f>
        <v>0</v>
      </c>
      <c r="BI140" s="257">
        <f>IF(N140="nulová",J140,0)</f>
        <v>0</v>
      </c>
      <c r="BJ140" s="18" t="s">
        <v>90</v>
      </c>
      <c r="BK140" s="257">
        <f>ROUND(I140*H140,2)</f>
        <v>0</v>
      </c>
      <c r="BL140" s="18" t="s">
        <v>586</v>
      </c>
      <c r="BM140" s="256" t="s">
        <v>1172</v>
      </c>
    </row>
    <row r="141" s="2" customFormat="1" ht="24" customHeight="1">
      <c r="A141" s="39"/>
      <c r="B141" s="40"/>
      <c r="C141" s="245" t="s">
        <v>340</v>
      </c>
      <c r="D141" s="245" t="s">
        <v>255</v>
      </c>
      <c r="E141" s="246" t="s">
        <v>1173</v>
      </c>
      <c r="F141" s="247" t="s">
        <v>1174</v>
      </c>
      <c r="G141" s="248" t="s">
        <v>144</v>
      </c>
      <c r="H141" s="249">
        <v>64</v>
      </c>
      <c r="I141" s="250"/>
      <c r="J141" s="251">
        <f>ROUND(I141*H141,2)</f>
        <v>0</v>
      </c>
      <c r="K141" s="247" t="s">
        <v>258</v>
      </c>
      <c r="L141" s="45"/>
      <c r="M141" s="252" t="s">
        <v>1</v>
      </c>
      <c r="N141" s="253" t="s">
        <v>47</v>
      </c>
      <c r="O141" s="92"/>
      <c r="P141" s="254">
        <f>O141*H141</f>
        <v>0</v>
      </c>
      <c r="Q141" s="254">
        <v>0</v>
      </c>
      <c r="R141" s="254">
        <f>Q141*H141</f>
        <v>0</v>
      </c>
      <c r="S141" s="254">
        <v>0</v>
      </c>
      <c r="T141" s="255">
        <f>S141*H141</f>
        <v>0</v>
      </c>
      <c r="U141" s="39"/>
      <c r="V141" s="39"/>
      <c r="W141" s="39"/>
      <c r="X141" s="39"/>
      <c r="Y141" s="39"/>
      <c r="Z141" s="39"/>
      <c r="AA141" s="39"/>
      <c r="AB141" s="39"/>
      <c r="AC141" s="39"/>
      <c r="AD141" s="39"/>
      <c r="AE141" s="39"/>
      <c r="AR141" s="256" t="s">
        <v>586</v>
      </c>
      <c r="AT141" s="256" t="s">
        <v>255</v>
      </c>
      <c r="AU141" s="256" t="s">
        <v>14</v>
      </c>
      <c r="AY141" s="18" t="s">
        <v>253</v>
      </c>
      <c r="BE141" s="257">
        <f>IF(N141="základní",J141,0)</f>
        <v>0</v>
      </c>
      <c r="BF141" s="257">
        <f>IF(N141="snížená",J141,0)</f>
        <v>0</v>
      </c>
      <c r="BG141" s="257">
        <f>IF(N141="zákl. přenesená",J141,0)</f>
        <v>0</v>
      </c>
      <c r="BH141" s="257">
        <f>IF(N141="sníž. přenesená",J141,0)</f>
        <v>0</v>
      </c>
      <c r="BI141" s="257">
        <f>IF(N141="nulová",J141,0)</f>
        <v>0</v>
      </c>
      <c r="BJ141" s="18" t="s">
        <v>90</v>
      </c>
      <c r="BK141" s="257">
        <f>ROUND(I141*H141,2)</f>
        <v>0</v>
      </c>
      <c r="BL141" s="18" t="s">
        <v>586</v>
      </c>
      <c r="BM141" s="256" t="s">
        <v>1175</v>
      </c>
    </row>
    <row r="142" s="2" customFormat="1" ht="16.5" customHeight="1">
      <c r="A142" s="39"/>
      <c r="B142" s="40"/>
      <c r="C142" s="245" t="s">
        <v>345</v>
      </c>
      <c r="D142" s="245" t="s">
        <v>255</v>
      </c>
      <c r="E142" s="246" t="s">
        <v>1176</v>
      </c>
      <c r="F142" s="247" t="s">
        <v>1177</v>
      </c>
      <c r="G142" s="248" t="s">
        <v>178</v>
      </c>
      <c r="H142" s="249">
        <v>6</v>
      </c>
      <c r="I142" s="250"/>
      <c r="J142" s="251">
        <f>ROUND(I142*H142,2)</f>
        <v>0</v>
      </c>
      <c r="K142" s="247" t="s">
        <v>1</v>
      </c>
      <c r="L142" s="45"/>
      <c r="M142" s="252" t="s">
        <v>1</v>
      </c>
      <c r="N142" s="253" t="s">
        <v>47</v>
      </c>
      <c r="O142" s="92"/>
      <c r="P142" s="254">
        <f>O142*H142</f>
        <v>0</v>
      </c>
      <c r="Q142" s="254">
        <v>0</v>
      </c>
      <c r="R142" s="254">
        <f>Q142*H142</f>
        <v>0</v>
      </c>
      <c r="S142" s="254">
        <v>0</v>
      </c>
      <c r="T142" s="255">
        <f>S142*H142</f>
        <v>0</v>
      </c>
      <c r="U142" s="39"/>
      <c r="V142" s="39"/>
      <c r="W142" s="39"/>
      <c r="X142" s="39"/>
      <c r="Y142" s="39"/>
      <c r="Z142" s="39"/>
      <c r="AA142" s="39"/>
      <c r="AB142" s="39"/>
      <c r="AC142" s="39"/>
      <c r="AD142" s="39"/>
      <c r="AE142" s="39"/>
      <c r="AR142" s="256" t="s">
        <v>586</v>
      </c>
      <c r="AT142" s="256" t="s">
        <v>255</v>
      </c>
      <c r="AU142" s="256" t="s">
        <v>14</v>
      </c>
      <c r="AY142" s="18" t="s">
        <v>253</v>
      </c>
      <c r="BE142" s="257">
        <f>IF(N142="základní",J142,0)</f>
        <v>0</v>
      </c>
      <c r="BF142" s="257">
        <f>IF(N142="snížená",J142,0)</f>
        <v>0</v>
      </c>
      <c r="BG142" s="257">
        <f>IF(N142="zákl. přenesená",J142,0)</f>
        <v>0</v>
      </c>
      <c r="BH142" s="257">
        <f>IF(N142="sníž. přenesená",J142,0)</f>
        <v>0</v>
      </c>
      <c r="BI142" s="257">
        <f>IF(N142="nulová",J142,0)</f>
        <v>0</v>
      </c>
      <c r="BJ142" s="18" t="s">
        <v>90</v>
      </c>
      <c r="BK142" s="257">
        <f>ROUND(I142*H142,2)</f>
        <v>0</v>
      </c>
      <c r="BL142" s="18" t="s">
        <v>586</v>
      </c>
      <c r="BM142" s="256" t="s">
        <v>1178</v>
      </c>
    </row>
    <row r="143" s="2" customFormat="1" ht="24" customHeight="1">
      <c r="A143" s="39"/>
      <c r="B143" s="40"/>
      <c r="C143" s="245" t="s">
        <v>349</v>
      </c>
      <c r="D143" s="245" t="s">
        <v>255</v>
      </c>
      <c r="E143" s="246" t="s">
        <v>1179</v>
      </c>
      <c r="F143" s="247" t="s">
        <v>1180</v>
      </c>
      <c r="G143" s="248" t="s">
        <v>152</v>
      </c>
      <c r="H143" s="249">
        <v>5.4000000000000004</v>
      </c>
      <c r="I143" s="250"/>
      <c r="J143" s="251">
        <f>ROUND(I143*H143,2)</f>
        <v>0</v>
      </c>
      <c r="K143" s="247" t="s">
        <v>258</v>
      </c>
      <c r="L143" s="45"/>
      <c r="M143" s="252" t="s">
        <v>1</v>
      </c>
      <c r="N143" s="253" t="s">
        <v>47</v>
      </c>
      <c r="O143" s="92"/>
      <c r="P143" s="254">
        <f>O143*H143</f>
        <v>0</v>
      </c>
      <c r="Q143" s="254">
        <v>0</v>
      </c>
      <c r="R143" s="254">
        <f>Q143*H143</f>
        <v>0</v>
      </c>
      <c r="S143" s="254">
        <v>0</v>
      </c>
      <c r="T143" s="255">
        <f>S143*H143</f>
        <v>0</v>
      </c>
      <c r="U143" s="39"/>
      <c r="V143" s="39"/>
      <c r="W143" s="39"/>
      <c r="X143" s="39"/>
      <c r="Y143" s="39"/>
      <c r="Z143" s="39"/>
      <c r="AA143" s="39"/>
      <c r="AB143" s="39"/>
      <c r="AC143" s="39"/>
      <c r="AD143" s="39"/>
      <c r="AE143" s="39"/>
      <c r="AR143" s="256" t="s">
        <v>586</v>
      </c>
      <c r="AT143" s="256" t="s">
        <v>255</v>
      </c>
      <c r="AU143" s="256" t="s">
        <v>14</v>
      </c>
      <c r="AY143" s="18" t="s">
        <v>253</v>
      </c>
      <c r="BE143" s="257">
        <f>IF(N143="základní",J143,0)</f>
        <v>0</v>
      </c>
      <c r="BF143" s="257">
        <f>IF(N143="snížená",J143,0)</f>
        <v>0</v>
      </c>
      <c r="BG143" s="257">
        <f>IF(N143="zákl. přenesená",J143,0)</f>
        <v>0</v>
      </c>
      <c r="BH143" s="257">
        <f>IF(N143="sníž. přenesená",J143,0)</f>
        <v>0</v>
      </c>
      <c r="BI143" s="257">
        <f>IF(N143="nulová",J143,0)</f>
        <v>0</v>
      </c>
      <c r="BJ143" s="18" t="s">
        <v>90</v>
      </c>
      <c r="BK143" s="257">
        <f>ROUND(I143*H143,2)</f>
        <v>0</v>
      </c>
      <c r="BL143" s="18" t="s">
        <v>586</v>
      </c>
      <c r="BM143" s="256" t="s">
        <v>1181</v>
      </c>
    </row>
    <row r="144" s="2" customFormat="1" ht="24" customHeight="1">
      <c r="A144" s="39"/>
      <c r="B144" s="40"/>
      <c r="C144" s="245" t="s">
        <v>7</v>
      </c>
      <c r="D144" s="245" t="s">
        <v>255</v>
      </c>
      <c r="E144" s="246" t="s">
        <v>1182</v>
      </c>
      <c r="F144" s="247" t="s">
        <v>1183</v>
      </c>
      <c r="G144" s="248" t="s">
        <v>152</v>
      </c>
      <c r="H144" s="249">
        <v>5.4000000000000004</v>
      </c>
      <c r="I144" s="250"/>
      <c r="J144" s="251">
        <f>ROUND(I144*H144,2)</f>
        <v>0</v>
      </c>
      <c r="K144" s="247" t="s">
        <v>258</v>
      </c>
      <c r="L144" s="45"/>
      <c r="M144" s="309" t="s">
        <v>1</v>
      </c>
      <c r="N144" s="310" t="s">
        <v>47</v>
      </c>
      <c r="O144" s="306"/>
      <c r="P144" s="307">
        <f>O144*H144</f>
        <v>0</v>
      </c>
      <c r="Q144" s="307">
        <v>0</v>
      </c>
      <c r="R144" s="307">
        <f>Q144*H144</f>
        <v>0</v>
      </c>
      <c r="S144" s="307">
        <v>0</v>
      </c>
      <c r="T144" s="308">
        <f>S144*H144</f>
        <v>0</v>
      </c>
      <c r="U144" s="39"/>
      <c r="V144" s="39"/>
      <c r="W144" s="39"/>
      <c r="X144" s="39"/>
      <c r="Y144" s="39"/>
      <c r="Z144" s="39"/>
      <c r="AA144" s="39"/>
      <c r="AB144" s="39"/>
      <c r="AC144" s="39"/>
      <c r="AD144" s="39"/>
      <c r="AE144" s="39"/>
      <c r="AR144" s="256" t="s">
        <v>586</v>
      </c>
      <c r="AT144" s="256" t="s">
        <v>255</v>
      </c>
      <c r="AU144" s="256" t="s">
        <v>14</v>
      </c>
      <c r="AY144" s="18" t="s">
        <v>253</v>
      </c>
      <c r="BE144" s="257">
        <f>IF(N144="základní",J144,0)</f>
        <v>0</v>
      </c>
      <c r="BF144" s="257">
        <f>IF(N144="snížená",J144,0)</f>
        <v>0</v>
      </c>
      <c r="BG144" s="257">
        <f>IF(N144="zákl. přenesená",J144,0)</f>
        <v>0</v>
      </c>
      <c r="BH144" s="257">
        <f>IF(N144="sníž. přenesená",J144,0)</f>
        <v>0</v>
      </c>
      <c r="BI144" s="257">
        <f>IF(N144="nulová",J144,0)</f>
        <v>0</v>
      </c>
      <c r="BJ144" s="18" t="s">
        <v>90</v>
      </c>
      <c r="BK144" s="257">
        <f>ROUND(I144*H144,2)</f>
        <v>0</v>
      </c>
      <c r="BL144" s="18" t="s">
        <v>586</v>
      </c>
      <c r="BM144" s="256" t="s">
        <v>1184</v>
      </c>
    </row>
    <row r="145" s="2" customFormat="1" ht="6.96" customHeight="1">
      <c r="A145" s="39"/>
      <c r="B145" s="67"/>
      <c r="C145" s="68"/>
      <c r="D145" s="68"/>
      <c r="E145" s="68"/>
      <c r="F145" s="68"/>
      <c r="G145" s="68"/>
      <c r="H145" s="68"/>
      <c r="I145" s="194"/>
      <c r="J145" s="68"/>
      <c r="K145" s="68"/>
      <c r="L145" s="45"/>
      <c r="M145" s="39"/>
      <c r="O145" s="39"/>
      <c r="P145" s="39"/>
      <c r="Q145" s="39"/>
      <c r="R145" s="39"/>
      <c r="S145" s="39"/>
      <c r="T145" s="39"/>
      <c r="U145" s="39"/>
      <c r="V145" s="39"/>
      <c r="W145" s="39"/>
      <c r="X145" s="39"/>
      <c r="Y145" s="39"/>
      <c r="Z145" s="39"/>
      <c r="AA145" s="39"/>
      <c r="AB145" s="39"/>
      <c r="AC145" s="39"/>
      <c r="AD145" s="39"/>
      <c r="AE145" s="39"/>
    </row>
  </sheetData>
  <sheetProtection sheet="1" autoFilter="0" formatColumns="0" formatRows="0" objects="1" scenarios="1" spinCount="100000" saltValue="qcDjOhAp7uxAROzA/5OyJhBIdLCPpaH+kv0QIm0mTcbuIsUWjAl5Q2akV/wgWbvqreE2zzAz35pSVPAQcBhjOQ==" hashValue="e2Wo88jildMkz/s/pXzKNR+vW/ZSNyrIXAyJQFlhT6V3KuCCA5D8/gjhuXoTZq14JDjGyODTCpcx+gMv4Npywg==" algorithmName="SHA-512" password="CC35"/>
  <autoFilter ref="C118:K144"/>
  <mergeCells count="9">
    <mergeCell ref="E7:H7"/>
    <mergeCell ref="E9:H9"/>
    <mergeCell ref="E18:H18"/>
    <mergeCell ref="E27:H27"/>
    <mergeCell ref="E85:H85"/>
    <mergeCell ref="E87:H87"/>
    <mergeCell ref="E109:H109"/>
    <mergeCell ref="E111:H111"/>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97</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1185</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ROUND((SUM(BE118:BE134)),  2)</f>
        <v>0</v>
      </c>
      <c r="G33" s="39"/>
      <c r="H33" s="39"/>
      <c r="I33" s="173">
        <v>0.20999999999999999</v>
      </c>
      <c r="J33" s="172">
        <f>ROUND(((SUM(BE118:BE134))*I33),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ROUND((SUM(BF118:BF134)),  2)</f>
        <v>0</v>
      </c>
      <c r="G34" s="39"/>
      <c r="H34" s="39"/>
      <c r="I34" s="173">
        <v>0.14999999999999999</v>
      </c>
      <c r="J34" s="172">
        <f>ROUND(((SUM(BF118:BF134))*I34),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ROUND((SUM(BG118:BG134)),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ROUND((SUM(BH118:BH134)),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ROUND((SUM(BI118:BI134)),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421 - Přeložky kabelů T-Mobile</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J118</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236</v>
      </c>
      <c r="E97" s="207"/>
      <c r="F97" s="207"/>
      <c r="G97" s="207"/>
      <c r="H97" s="207"/>
      <c r="I97" s="208"/>
      <c r="J97" s="209">
        <f>J119</f>
        <v>0</v>
      </c>
      <c r="K97" s="205"/>
      <c r="L97" s="210"/>
      <c r="S97" s="9"/>
      <c r="T97" s="9"/>
      <c r="U97" s="9"/>
      <c r="V97" s="9"/>
      <c r="W97" s="9"/>
      <c r="X97" s="9"/>
      <c r="Y97" s="9"/>
      <c r="Z97" s="9"/>
      <c r="AA97" s="9"/>
      <c r="AB97" s="9"/>
      <c r="AC97" s="9"/>
      <c r="AD97" s="9"/>
      <c r="AE97" s="9"/>
    </row>
    <row r="98" s="10" customFormat="1" ht="19.92" customHeight="1">
      <c r="A98" s="10"/>
      <c r="B98" s="211"/>
      <c r="C98" s="134"/>
      <c r="D98" s="212" t="s">
        <v>237</v>
      </c>
      <c r="E98" s="213"/>
      <c r="F98" s="213"/>
      <c r="G98" s="213"/>
      <c r="H98" s="213"/>
      <c r="I98" s="214"/>
      <c r="J98" s="215">
        <f>J120</f>
        <v>0</v>
      </c>
      <c r="K98" s="134"/>
      <c r="L98" s="216"/>
      <c r="S98" s="10"/>
      <c r="T98" s="10"/>
      <c r="U98" s="10"/>
      <c r="V98" s="10"/>
      <c r="W98" s="10"/>
      <c r="X98" s="10"/>
      <c r="Y98" s="10"/>
      <c r="Z98" s="10"/>
      <c r="AA98" s="10"/>
      <c r="AB98" s="10"/>
      <c r="AC98" s="10"/>
      <c r="AD98" s="10"/>
      <c r="AE98" s="10"/>
    </row>
    <row r="99" s="2" customFormat="1" ht="21.84" customHeight="1">
      <c r="A99" s="39"/>
      <c r="B99" s="40"/>
      <c r="C99" s="41"/>
      <c r="D99" s="41"/>
      <c r="E99" s="41"/>
      <c r="F99" s="41"/>
      <c r="G99" s="41"/>
      <c r="H99" s="41"/>
      <c r="I99" s="156"/>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194"/>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197"/>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238</v>
      </c>
      <c r="D105" s="41"/>
      <c r="E105" s="41"/>
      <c r="F105" s="41"/>
      <c r="G105" s="41"/>
      <c r="H105" s="41"/>
      <c r="I105" s="156"/>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156"/>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156"/>
      <c r="J107" s="41"/>
      <c r="K107" s="41"/>
      <c r="L107" s="64"/>
      <c r="S107" s="39"/>
      <c r="T107" s="39"/>
      <c r="U107" s="39"/>
      <c r="V107" s="39"/>
      <c r="W107" s="39"/>
      <c r="X107" s="39"/>
      <c r="Y107" s="39"/>
      <c r="Z107" s="39"/>
      <c r="AA107" s="39"/>
      <c r="AB107" s="39"/>
      <c r="AC107" s="39"/>
      <c r="AD107" s="39"/>
      <c r="AE107" s="39"/>
    </row>
    <row r="108" s="2" customFormat="1" ht="25.5" customHeight="1">
      <c r="A108" s="39"/>
      <c r="B108" s="40"/>
      <c r="C108" s="41"/>
      <c r="D108" s="41"/>
      <c r="E108" s="198" t="str">
        <f>E7</f>
        <v>Rekonstrukce ulice Koněvova, Praha 3, akce č. 999337 - Etapa 1 (Husitská - Černínova)</v>
      </c>
      <c r="F108" s="33"/>
      <c r="G108" s="33"/>
      <c r="H108" s="33"/>
      <c r="I108" s="156"/>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160</v>
      </c>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SO 421 - Přeložky kabelů T-Mobile</v>
      </c>
      <c r="F110" s="41"/>
      <c r="G110" s="41"/>
      <c r="H110" s="41"/>
      <c r="I110" s="156"/>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ulice Koněvova</v>
      </c>
      <c r="G112" s="41"/>
      <c r="H112" s="41"/>
      <c r="I112" s="158" t="s">
        <v>22</v>
      </c>
      <c r="J112" s="80" t="str">
        <f>IF(J12="","",J12)</f>
        <v>8. 12. 2019</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156"/>
      <c r="J113" s="41"/>
      <c r="K113" s="41"/>
      <c r="L113" s="64"/>
      <c r="S113" s="39"/>
      <c r="T113" s="39"/>
      <c r="U113" s="39"/>
      <c r="V113" s="39"/>
      <c r="W113" s="39"/>
      <c r="X113" s="39"/>
      <c r="Y113" s="39"/>
      <c r="Z113" s="39"/>
      <c r="AA113" s="39"/>
      <c r="AB113" s="39"/>
      <c r="AC113" s="39"/>
      <c r="AD113" s="39"/>
      <c r="AE113" s="39"/>
    </row>
    <row r="114" s="2" customFormat="1" ht="15.15" customHeight="1">
      <c r="A114" s="39"/>
      <c r="B114" s="40"/>
      <c r="C114" s="33" t="s">
        <v>24</v>
      </c>
      <c r="D114" s="41"/>
      <c r="E114" s="41"/>
      <c r="F114" s="28" t="str">
        <f>E15</f>
        <v>Technická správa komunikací hl. m. Prahy a.s.</v>
      </c>
      <c r="G114" s="41"/>
      <c r="H114" s="41"/>
      <c r="I114" s="158" t="s">
        <v>32</v>
      </c>
      <c r="J114" s="37" t="str">
        <f>E21</f>
        <v>DIPRO, spol s 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30</v>
      </c>
      <c r="D115" s="41"/>
      <c r="E115" s="41"/>
      <c r="F115" s="28" t="str">
        <f>IF(E18="","",E18)</f>
        <v>Vyplň údaj</v>
      </c>
      <c r="G115" s="41"/>
      <c r="H115" s="41"/>
      <c r="I115" s="158" t="s">
        <v>37</v>
      </c>
      <c r="J115" s="37" t="str">
        <f>E24</f>
        <v>TMI Building s.r.o.</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11" customFormat="1" ht="29.28" customHeight="1">
      <c r="A117" s="217"/>
      <c r="B117" s="218"/>
      <c r="C117" s="219" t="s">
        <v>239</v>
      </c>
      <c r="D117" s="220" t="s">
        <v>67</v>
      </c>
      <c r="E117" s="220" t="s">
        <v>63</v>
      </c>
      <c r="F117" s="220" t="s">
        <v>64</v>
      </c>
      <c r="G117" s="220" t="s">
        <v>240</v>
      </c>
      <c r="H117" s="220" t="s">
        <v>241</v>
      </c>
      <c r="I117" s="221" t="s">
        <v>242</v>
      </c>
      <c r="J117" s="220" t="s">
        <v>223</v>
      </c>
      <c r="K117" s="222" t="s">
        <v>243</v>
      </c>
      <c r="L117" s="223"/>
      <c r="M117" s="101" t="s">
        <v>1</v>
      </c>
      <c r="N117" s="102" t="s">
        <v>46</v>
      </c>
      <c r="O117" s="102" t="s">
        <v>244</v>
      </c>
      <c r="P117" s="102" t="s">
        <v>245</v>
      </c>
      <c r="Q117" s="102" t="s">
        <v>246</v>
      </c>
      <c r="R117" s="102" t="s">
        <v>247</v>
      </c>
      <c r="S117" s="102" t="s">
        <v>248</v>
      </c>
      <c r="T117" s="103" t="s">
        <v>249</v>
      </c>
      <c r="U117" s="217"/>
      <c r="V117" s="217"/>
      <c r="W117" s="217"/>
      <c r="X117" s="217"/>
      <c r="Y117" s="217"/>
      <c r="Z117" s="217"/>
      <c r="AA117" s="217"/>
      <c r="AB117" s="217"/>
      <c r="AC117" s="217"/>
      <c r="AD117" s="217"/>
      <c r="AE117" s="217"/>
    </row>
    <row r="118" s="2" customFormat="1" ht="22.8" customHeight="1">
      <c r="A118" s="39"/>
      <c r="B118" s="40"/>
      <c r="C118" s="108" t="s">
        <v>250</v>
      </c>
      <c r="D118" s="41"/>
      <c r="E118" s="41"/>
      <c r="F118" s="41"/>
      <c r="G118" s="41"/>
      <c r="H118" s="41"/>
      <c r="I118" s="156"/>
      <c r="J118" s="224">
        <f>BK118</f>
        <v>0</v>
      </c>
      <c r="K118" s="41"/>
      <c r="L118" s="45"/>
      <c r="M118" s="104"/>
      <c r="N118" s="225"/>
      <c r="O118" s="105"/>
      <c r="P118" s="226">
        <f>P119</f>
        <v>0</v>
      </c>
      <c r="Q118" s="105"/>
      <c r="R118" s="226">
        <f>R119</f>
        <v>80.228919999999988</v>
      </c>
      <c r="S118" s="105"/>
      <c r="T118" s="227">
        <f>T119</f>
        <v>0</v>
      </c>
      <c r="U118" s="39"/>
      <c r="V118" s="39"/>
      <c r="W118" s="39"/>
      <c r="X118" s="39"/>
      <c r="Y118" s="39"/>
      <c r="Z118" s="39"/>
      <c r="AA118" s="39"/>
      <c r="AB118" s="39"/>
      <c r="AC118" s="39"/>
      <c r="AD118" s="39"/>
      <c r="AE118" s="39"/>
      <c r="AT118" s="18" t="s">
        <v>81</v>
      </c>
      <c r="AU118" s="18" t="s">
        <v>225</v>
      </c>
      <c r="BK118" s="228">
        <f>BK119</f>
        <v>0</v>
      </c>
    </row>
    <row r="119" s="12" customFormat="1" ht="25.92" customHeight="1">
      <c r="A119" s="12"/>
      <c r="B119" s="229"/>
      <c r="C119" s="230"/>
      <c r="D119" s="231" t="s">
        <v>81</v>
      </c>
      <c r="E119" s="232" t="s">
        <v>452</v>
      </c>
      <c r="F119" s="232" t="s">
        <v>1102</v>
      </c>
      <c r="G119" s="230"/>
      <c r="H119" s="230"/>
      <c r="I119" s="233"/>
      <c r="J119" s="234">
        <f>BK119</f>
        <v>0</v>
      </c>
      <c r="K119" s="230"/>
      <c r="L119" s="235"/>
      <c r="M119" s="236"/>
      <c r="N119" s="237"/>
      <c r="O119" s="237"/>
      <c r="P119" s="238">
        <f>P120</f>
        <v>0</v>
      </c>
      <c r="Q119" s="237"/>
      <c r="R119" s="238">
        <f>R120</f>
        <v>80.228919999999988</v>
      </c>
      <c r="S119" s="237"/>
      <c r="T119" s="239">
        <f>T120</f>
        <v>0</v>
      </c>
      <c r="U119" s="12"/>
      <c r="V119" s="12"/>
      <c r="W119" s="12"/>
      <c r="X119" s="12"/>
      <c r="Y119" s="12"/>
      <c r="Z119" s="12"/>
      <c r="AA119" s="12"/>
      <c r="AB119" s="12"/>
      <c r="AC119" s="12"/>
      <c r="AD119" s="12"/>
      <c r="AE119" s="12"/>
      <c r="AR119" s="240" t="s">
        <v>270</v>
      </c>
      <c r="AT119" s="241" t="s">
        <v>81</v>
      </c>
      <c r="AU119" s="241" t="s">
        <v>82</v>
      </c>
      <c r="AY119" s="240" t="s">
        <v>253</v>
      </c>
      <c r="BK119" s="242">
        <f>BK120</f>
        <v>0</v>
      </c>
    </row>
    <row r="120" s="12" customFormat="1" ht="22.8" customHeight="1">
      <c r="A120" s="12"/>
      <c r="B120" s="229"/>
      <c r="C120" s="230"/>
      <c r="D120" s="231" t="s">
        <v>81</v>
      </c>
      <c r="E120" s="243" t="s">
        <v>1103</v>
      </c>
      <c r="F120" s="243" t="s">
        <v>1104</v>
      </c>
      <c r="G120" s="230"/>
      <c r="H120" s="230"/>
      <c r="I120" s="233"/>
      <c r="J120" s="244">
        <f>BK120</f>
        <v>0</v>
      </c>
      <c r="K120" s="230"/>
      <c r="L120" s="235"/>
      <c r="M120" s="236"/>
      <c r="N120" s="237"/>
      <c r="O120" s="237"/>
      <c r="P120" s="238">
        <f>SUM(P121:P134)</f>
        <v>0</v>
      </c>
      <c r="Q120" s="237"/>
      <c r="R120" s="238">
        <f>SUM(R121:R134)</f>
        <v>80.228919999999988</v>
      </c>
      <c r="S120" s="237"/>
      <c r="T120" s="239">
        <f>SUM(T121:T134)</f>
        <v>0</v>
      </c>
      <c r="U120" s="12"/>
      <c r="V120" s="12"/>
      <c r="W120" s="12"/>
      <c r="X120" s="12"/>
      <c r="Y120" s="12"/>
      <c r="Z120" s="12"/>
      <c r="AA120" s="12"/>
      <c r="AB120" s="12"/>
      <c r="AC120" s="12"/>
      <c r="AD120" s="12"/>
      <c r="AE120" s="12"/>
      <c r="AR120" s="240" t="s">
        <v>270</v>
      </c>
      <c r="AT120" s="241" t="s">
        <v>81</v>
      </c>
      <c r="AU120" s="241" t="s">
        <v>90</v>
      </c>
      <c r="AY120" s="240" t="s">
        <v>253</v>
      </c>
      <c r="BK120" s="242">
        <f>SUM(BK121:BK134)</f>
        <v>0</v>
      </c>
    </row>
    <row r="121" s="2" customFormat="1" ht="36" customHeight="1">
      <c r="A121" s="39"/>
      <c r="B121" s="40"/>
      <c r="C121" s="245" t="s">
        <v>90</v>
      </c>
      <c r="D121" s="245" t="s">
        <v>255</v>
      </c>
      <c r="E121" s="246" t="s">
        <v>1157</v>
      </c>
      <c r="F121" s="247" t="s">
        <v>1186</v>
      </c>
      <c r="G121" s="248" t="s">
        <v>144</v>
      </c>
      <c r="H121" s="249">
        <v>476</v>
      </c>
      <c r="I121" s="250"/>
      <c r="J121" s="251">
        <f>ROUND(I121*H121,2)</f>
        <v>0</v>
      </c>
      <c r="K121" s="247" t="s">
        <v>258</v>
      </c>
      <c r="L121" s="45"/>
      <c r="M121" s="252" t="s">
        <v>1</v>
      </c>
      <c r="N121" s="253" t="s">
        <v>47</v>
      </c>
      <c r="O121" s="92"/>
      <c r="P121" s="254">
        <f>O121*H121</f>
        <v>0</v>
      </c>
      <c r="Q121" s="254">
        <v>0</v>
      </c>
      <c r="R121" s="254">
        <f>Q121*H121</f>
        <v>0</v>
      </c>
      <c r="S121" s="254">
        <v>0</v>
      </c>
      <c r="T121" s="255">
        <f>S121*H121</f>
        <v>0</v>
      </c>
      <c r="U121" s="39"/>
      <c r="V121" s="39"/>
      <c r="W121" s="39"/>
      <c r="X121" s="39"/>
      <c r="Y121" s="39"/>
      <c r="Z121" s="39"/>
      <c r="AA121" s="39"/>
      <c r="AB121" s="39"/>
      <c r="AC121" s="39"/>
      <c r="AD121" s="39"/>
      <c r="AE121" s="39"/>
      <c r="AR121" s="256" t="s">
        <v>586</v>
      </c>
      <c r="AT121" s="256" t="s">
        <v>255</v>
      </c>
      <c r="AU121" s="256" t="s">
        <v>14</v>
      </c>
      <c r="AY121" s="18" t="s">
        <v>253</v>
      </c>
      <c r="BE121" s="257">
        <f>IF(N121="základní",J121,0)</f>
        <v>0</v>
      </c>
      <c r="BF121" s="257">
        <f>IF(N121="snížená",J121,0)</f>
        <v>0</v>
      </c>
      <c r="BG121" s="257">
        <f>IF(N121="zákl. přenesená",J121,0)</f>
        <v>0</v>
      </c>
      <c r="BH121" s="257">
        <f>IF(N121="sníž. přenesená",J121,0)</f>
        <v>0</v>
      </c>
      <c r="BI121" s="257">
        <f>IF(N121="nulová",J121,0)</f>
        <v>0</v>
      </c>
      <c r="BJ121" s="18" t="s">
        <v>90</v>
      </c>
      <c r="BK121" s="257">
        <f>ROUND(I121*H121,2)</f>
        <v>0</v>
      </c>
      <c r="BL121" s="18" t="s">
        <v>586</v>
      </c>
      <c r="BM121" s="256" t="s">
        <v>1187</v>
      </c>
    </row>
    <row r="122" s="2" customFormat="1" ht="24" customHeight="1">
      <c r="A122" s="39"/>
      <c r="B122" s="40"/>
      <c r="C122" s="245" t="s">
        <v>14</v>
      </c>
      <c r="D122" s="245" t="s">
        <v>255</v>
      </c>
      <c r="E122" s="246" t="s">
        <v>1188</v>
      </c>
      <c r="F122" s="247" t="s">
        <v>1189</v>
      </c>
      <c r="G122" s="248" t="s">
        <v>144</v>
      </c>
      <c r="H122" s="249">
        <v>404</v>
      </c>
      <c r="I122" s="250"/>
      <c r="J122" s="251">
        <f>ROUND(I122*H122,2)</f>
        <v>0</v>
      </c>
      <c r="K122" s="247" t="s">
        <v>258</v>
      </c>
      <c r="L122" s="45"/>
      <c r="M122" s="252" t="s">
        <v>1</v>
      </c>
      <c r="N122" s="253" t="s">
        <v>47</v>
      </c>
      <c r="O122" s="92"/>
      <c r="P122" s="254">
        <f>O122*H122</f>
        <v>0</v>
      </c>
      <c r="Q122" s="254">
        <v>0</v>
      </c>
      <c r="R122" s="254">
        <f>Q122*H122</f>
        <v>0</v>
      </c>
      <c r="S122" s="254">
        <v>0</v>
      </c>
      <c r="T122" s="255">
        <f>S122*H122</f>
        <v>0</v>
      </c>
      <c r="U122" s="39"/>
      <c r="V122" s="39"/>
      <c r="W122" s="39"/>
      <c r="X122" s="39"/>
      <c r="Y122" s="39"/>
      <c r="Z122" s="39"/>
      <c r="AA122" s="39"/>
      <c r="AB122" s="39"/>
      <c r="AC122" s="39"/>
      <c r="AD122" s="39"/>
      <c r="AE122" s="39"/>
      <c r="AR122" s="256" t="s">
        <v>586</v>
      </c>
      <c r="AT122" s="256" t="s">
        <v>255</v>
      </c>
      <c r="AU122" s="256" t="s">
        <v>14</v>
      </c>
      <c r="AY122" s="18" t="s">
        <v>253</v>
      </c>
      <c r="BE122" s="257">
        <f>IF(N122="základní",J122,0)</f>
        <v>0</v>
      </c>
      <c r="BF122" s="257">
        <f>IF(N122="snížená",J122,0)</f>
        <v>0</v>
      </c>
      <c r="BG122" s="257">
        <f>IF(N122="zákl. přenesená",J122,0)</f>
        <v>0</v>
      </c>
      <c r="BH122" s="257">
        <f>IF(N122="sníž. přenesená",J122,0)</f>
        <v>0</v>
      </c>
      <c r="BI122" s="257">
        <f>IF(N122="nulová",J122,0)</f>
        <v>0</v>
      </c>
      <c r="BJ122" s="18" t="s">
        <v>90</v>
      </c>
      <c r="BK122" s="257">
        <f>ROUND(I122*H122,2)</f>
        <v>0</v>
      </c>
      <c r="BL122" s="18" t="s">
        <v>586</v>
      </c>
      <c r="BM122" s="256" t="s">
        <v>1190</v>
      </c>
    </row>
    <row r="123" s="2" customFormat="1" ht="24" customHeight="1">
      <c r="A123" s="39"/>
      <c r="B123" s="40"/>
      <c r="C123" s="245" t="s">
        <v>270</v>
      </c>
      <c r="D123" s="245" t="s">
        <v>255</v>
      </c>
      <c r="E123" s="246" t="s">
        <v>1191</v>
      </c>
      <c r="F123" s="247" t="s">
        <v>1192</v>
      </c>
      <c r="G123" s="248" t="s">
        <v>144</v>
      </c>
      <c r="H123" s="249">
        <v>476</v>
      </c>
      <c r="I123" s="250"/>
      <c r="J123" s="251">
        <f>ROUND(I123*H123,2)</f>
        <v>0</v>
      </c>
      <c r="K123" s="247" t="s">
        <v>1</v>
      </c>
      <c r="L123" s="45"/>
      <c r="M123" s="252" t="s">
        <v>1</v>
      </c>
      <c r="N123" s="25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586</v>
      </c>
      <c r="AT123" s="256" t="s">
        <v>255</v>
      </c>
      <c r="AU123" s="256" t="s">
        <v>14</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586</v>
      </c>
      <c r="BM123" s="256" t="s">
        <v>1193</v>
      </c>
    </row>
    <row r="124" s="2" customFormat="1" ht="24" customHeight="1">
      <c r="A124" s="39"/>
      <c r="B124" s="40"/>
      <c r="C124" s="245" t="s">
        <v>259</v>
      </c>
      <c r="D124" s="245" t="s">
        <v>255</v>
      </c>
      <c r="E124" s="246" t="s">
        <v>1194</v>
      </c>
      <c r="F124" s="247" t="s">
        <v>1195</v>
      </c>
      <c r="G124" s="248" t="s">
        <v>144</v>
      </c>
      <c r="H124" s="249">
        <v>84</v>
      </c>
      <c r="I124" s="250"/>
      <c r="J124" s="251">
        <f>ROUND(I124*H124,2)</f>
        <v>0</v>
      </c>
      <c r="K124" s="247" t="s">
        <v>258</v>
      </c>
      <c r="L124" s="45"/>
      <c r="M124" s="252" t="s">
        <v>1</v>
      </c>
      <c r="N124" s="253" t="s">
        <v>47</v>
      </c>
      <c r="O124" s="92"/>
      <c r="P124" s="254">
        <f>O124*H124</f>
        <v>0</v>
      </c>
      <c r="Q124" s="254">
        <v>0</v>
      </c>
      <c r="R124" s="254">
        <f>Q124*H124</f>
        <v>0</v>
      </c>
      <c r="S124" s="254">
        <v>0</v>
      </c>
      <c r="T124" s="255">
        <f>S124*H124</f>
        <v>0</v>
      </c>
      <c r="U124" s="39"/>
      <c r="V124" s="39"/>
      <c r="W124" s="39"/>
      <c r="X124" s="39"/>
      <c r="Y124" s="39"/>
      <c r="Z124" s="39"/>
      <c r="AA124" s="39"/>
      <c r="AB124" s="39"/>
      <c r="AC124" s="39"/>
      <c r="AD124" s="39"/>
      <c r="AE124" s="39"/>
      <c r="AR124" s="256" t="s">
        <v>586</v>
      </c>
      <c r="AT124" s="256" t="s">
        <v>255</v>
      </c>
      <c r="AU124" s="256" t="s">
        <v>14</v>
      </c>
      <c r="AY124" s="18" t="s">
        <v>253</v>
      </c>
      <c r="BE124" s="257">
        <f>IF(N124="základní",J124,0)</f>
        <v>0</v>
      </c>
      <c r="BF124" s="257">
        <f>IF(N124="snížená",J124,0)</f>
        <v>0</v>
      </c>
      <c r="BG124" s="257">
        <f>IF(N124="zákl. přenesená",J124,0)</f>
        <v>0</v>
      </c>
      <c r="BH124" s="257">
        <f>IF(N124="sníž. přenesená",J124,0)</f>
        <v>0</v>
      </c>
      <c r="BI124" s="257">
        <f>IF(N124="nulová",J124,0)</f>
        <v>0</v>
      </c>
      <c r="BJ124" s="18" t="s">
        <v>90</v>
      </c>
      <c r="BK124" s="257">
        <f>ROUND(I124*H124,2)</f>
        <v>0</v>
      </c>
      <c r="BL124" s="18" t="s">
        <v>586</v>
      </c>
      <c r="BM124" s="256" t="s">
        <v>1196</v>
      </c>
    </row>
    <row r="125" s="2" customFormat="1" ht="24" customHeight="1">
      <c r="A125" s="39"/>
      <c r="B125" s="40"/>
      <c r="C125" s="245" t="s">
        <v>281</v>
      </c>
      <c r="D125" s="245" t="s">
        <v>255</v>
      </c>
      <c r="E125" s="246" t="s">
        <v>1160</v>
      </c>
      <c r="F125" s="247" t="s">
        <v>1161</v>
      </c>
      <c r="G125" s="248" t="s">
        <v>144</v>
      </c>
      <c r="H125" s="249">
        <v>404</v>
      </c>
      <c r="I125" s="250"/>
      <c r="J125" s="251">
        <f>ROUND(I125*H125,2)</f>
        <v>0</v>
      </c>
      <c r="K125" s="247" t="s">
        <v>258</v>
      </c>
      <c r="L125" s="45"/>
      <c r="M125" s="252" t="s">
        <v>1</v>
      </c>
      <c r="N125" s="253" t="s">
        <v>47</v>
      </c>
      <c r="O125" s="92"/>
      <c r="P125" s="254">
        <f>O125*H125</f>
        <v>0</v>
      </c>
      <c r="Q125" s="254">
        <v>0.14099999999999999</v>
      </c>
      <c r="R125" s="254">
        <f>Q125*H125</f>
        <v>56.963999999999992</v>
      </c>
      <c r="S125" s="254">
        <v>0</v>
      </c>
      <c r="T125" s="255">
        <f>S125*H125</f>
        <v>0</v>
      </c>
      <c r="U125" s="39"/>
      <c r="V125" s="39"/>
      <c r="W125" s="39"/>
      <c r="X125" s="39"/>
      <c r="Y125" s="39"/>
      <c r="Z125" s="39"/>
      <c r="AA125" s="39"/>
      <c r="AB125" s="39"/>
      <c r="AC125" s="39"/>
      <c r="AD125" s="39"/>
      <c r="AE125" s="39"/>
      <c r="AR125" s="256" t="s">
        <v>586</v>
      </c>
      <c r="AT125" s="256" t="s">
        <v>255</v>
      </c>
      <c r="AU125" s="256" t="s">
        <v>14</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586</v>
      </c>
      <c r="BM125" s="256" t="s">
        <v>1197</v>
      </c>
    </row>
    <row r="126" s="2" customFormat="1" ht="16.5" customHeight="1">
      <c r="A126" s="39"/>
      <c r="B126" s="40"/>
      <c r="C126" s="284" t="s">
        <v>285</v>
      </c>
      <c r="D126" s="284" t="s">
        <v>452</v>
      </c>
      <c r="E126" s="285" t="s">
        <v>1198</v>
      </c>
      <c r="F126" s="286" t="s">
        <v>1199</v>
      </c>
      <c r="G126" s="287" t="s">
        <v>144</v>
      </c>
      <c r="H126" s="288">
        <v>490</v>
      </c>
      <c r="I126" s="289"/>
      <c r="J126" s="290">
        <f>ROUND(I126*H126,2)</f>
        <v>0</v>
      </c>
      <c r="K126" s="286" t="s">
        <v>1</v>
      </c>
      <c r="L126" s="291"/>
      <c r="M126" s="292" t="s">
        <v>1</v>
      </c>
      <c r="N126" s="293" t="s">
        <v>47</v>
      </c>
      <c r="O126" s="92"/>
      <c r="P126" s="254">
        <f>O126*H126</f>
        <v>0</v>
      </c>
      <c r="Q126" s="254">
        <v>0.0088000000000000005</v>
      </c>
      <c r="R126" s="254">
        <f>Q126*H126</f>
        <v>4.3120000000000003</v>
      </c>
      <c r="S126" s="254">
        <v>0</v>
      </c>
      <c r="T126" s="255">
        <f>S126*H126</f>
        <v>0</v>
      </c>
      <c r="U126" s="39"/>
      <c r="V126" s="39"/>
      <c r="W126" s="39"/>
      <c r="X126" s="39"/>
      <c r="Y126" s="39"/>
      <c r="Z126" s="39"/>
      <c r="AA126" s="39"/>
      <c r="AB126" s="39"/>
      <c r="AC126" s="39"/>
      <c r="AD126" s="39"/>
      <c r="AE126" s="39"/>
      <c r="AR126" s="256" t="s">
        <v>1124</v>
      </c>
      <c r="AT126" s="256" t="s">
        <v>452</v>
      </c>
      <c r="AU126" s="256" t="s">
        <v>14</v>
      </c>
      <c r="AY126" s="18" t="s">
        <v>253</v>
      </c>
      <c r="BE126" s="257">
        <f>IF(N126="základní",J126,0)</f>
        <v>0</v>
      </c>
      <c r="BF126" s="257">
        <f>IF(N126="snížená",J126,0)</f>
        <v>0</v>
      </c>
      <c r="BG126" s="257">
        <f>IF(N126="zákl. přenesená",J126,0)</f>
        <v>0</v>
      </c>
      <c r="BH126" s="257">
        <f>IF(N126="sníž. přenesená",J126,0)</f>
        <v>0</v>
      </c>
      <c r="BI126" s="257">
        <f>IF(N126="nulová",J126,0)</f>
        <v>0</v>
      </c>
      <c r="BJ126" s="18" t="s">
        <v>90</v>
      </c>
      <c r="BK126" s="257">
        <f>ROUND(I126*H126,2)</f>
        <v>0</v>
      </c>
      <c r="BL126" s="18" t="s">
        <v>586</v>
      </c>
      <c r="BM126" s="256" t="s">
        <v>1200</v>
      </c>
    </row>
    <row r="127" s="2" customFormat="1" ht="24" customHeight="1">
      <c r="A127" s="39"/>
      <c r="B127" s="40"/>
      <c r="C127" s="245" t="s">
        <v>289</v>
      </c>
      <c r="D127" s="245" t="s">
        <v>255</v>
      </c>
      <c r="E127" s="246" t="s">
        <v>1201</v>
      </c>
      <c r="F127" s="247" t="s">
        <v>1202</v>
      </c>
      <c r="G127" s="248" t="s">
        <v>144</v>
      </c>
      <c r="H127" s="249">
        <v>84</v>
      </c>
      <c r="I127" s="250"/>
      <c r="J127" s="251">
        <f>ROUND(I127*H127,2)</f>
        <v>0</v>
      </c>
      <c r="K127" s="247" t="s">
        <v>258</v>
      </c>
      <c r="L127" s="45"/>
      <c r="M127" s="252" t="s">
        <v>1</v>
      </c>
      <c r="N127" s="253" t="s">
        <v>47</v>
      </c>
      <c r="O127" s="92"/>
      <c r="P127" s="254">
        <f>O127*H127</f>
        <v>0</v>
      </c>
      <c r="Q127" s="254">
        <v>0.22563</v>
      </c>
      <c r="R127" s="254">
        <f>Q127*H127</f>
        <v>18.952919999999999</v>
      </c>
      <c r="S127" s="254">
        <v>0</v>
      </c>
      <c r="T127" s="255">
        <f>S127*H127</f>
        <v>0</v>
      </c>
      <c r="U127" s="39"/>
      <c r="V127" s="39"/>
      <c r="W127" s="39"/>
      <c r="X127" s="39"/>
      <c r="Y127" s="39"/>
      <c r="Z127" s="39"/>
      <c r="AA127" s="39"/>
      <c r="AB127" s="39"/>
      <c r="AC127" s="39"/>
      <c r="AD127" s="39"/>
      <c r="AE127" s="39"/>
      <c r="AR127" s="256" t="s">
        <v>586</v>
      </c>
      <c r="AT127" s="256" t="s">
        <v>255</v>
      </c>
      <c r="AU127" s="256" t="s">
        <v>14</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586</v>
      </c>
      <c r="BM127" s="256" t="s">
        <v>1203</v>
      </c>
    </row>
    <row r="128" s="2" customFormat="1" ht="16.5" customHeight="1">
      <c r="A128" s="39"/>
      <c r="B128" s="40"/>
      <c r="C128" s="284" t="s">
        <v>293</v>
      </c>
      <c r="D128" s="284" t="s">
        <v>452</v>
      </c>
      <c r="E128" s="285" t="s">
        <v>1170</v>
      </c>
      <c r="F128" s="286" t="s">
        <v>1171</v>
      </c>
      <c r="G128" s="287" t="s">
        <v>144</v>
      </c>
      <c r="H128" s="288">
        <v>84</v>
      </c>
      <c r="I128" s="289"/>
      <c r="J128" s="290">
        <f>ROUND(I128*H128,2)</f>
        <v>0</v>
      </c>
      <c r="K128" s="286" t="s">
        <v>1</v>
      </c>
      <c r="L128" s="291"/>
      <c r="M128" s="292" t="s">
        <v>1</v>
      </c>
      <c r="N128" s="293" t="s">
        <v>47</v>
      </c>
      <c r="O128" s="92"/>
      <c r="P128" s="254">
        <f>O128*H128</f>
        <v>0</v>
      </c>
      <c r="Q128" s="254">
        <v>0</v>
      </c>
      <c r="R128" s="254">
        <f>Q128*H128</f>
        <v>0</v>
      </c>
      <c r="S128" s="254">
        <v>0</v>
      </c>
      <c r="T128" s="255">
        <f>S128*H128</f>
        <v>0</v>
      </c>
      <c r="U128" s="39"/>
      <c r="V128" s="39"/>
      <c r="W128" s="39"/>
      <c r="X128" s="39"/>
      <c r="Y128" s="39"/>
      <c r="Z128" s="39"/>
      <c r="AA128" s="39"/>
      <c r="AB128" s="39"/>
      <c r="AC128" s="39"/>
      <c r="AD128" s="39"/>
      <c r="AE128" s="39"/>
      <c r="AR128" s="256" t="s">
        <v>1124</v>
      </c>
      <c r="AT128" s="256" t="s">
        <v>452</v>
      </c>
      <c r="AU128" s="256" t="s">
        <v>14</v>
      </c>
      <c r="AY128" s="18" t="s">
        <v>253</v>
      </c>
      <c r="BE128" s="257">
        <f>IF(N128="základní",J128,0)</f>
        <v>0</v>
      </c>
      <c r="BF128" s="257">
        <f>IF(N128="snížená",J128,0)</f>
        <v>0</v>
      </c>
      <c r="BG128" s="257">
        <f>IF(N128="zákl. přenesená",J128,0)</f>
        <v>0</v>
      </c>
      <c r="BH128" s="257">
        <f>IF(N128="sníž. přenesená",J128,0)</f>
        <v>0</v>
      </c>
      <c r="BI128" s="257">
        <f>IF(N128="nulová",J128,0)</f>
        <v>0</v>
      </c>
      <c r="BJ128" s="18" t="s">
        <v>90</v>
      </c>
      <c r="BK128" s="257">
        <f>ROUND(I128*H128,2)</f>
        <v>0</v>
      </c>
      <c r="BL128" s="18" t="s">
        <v>586</v>
      </c>
      <c r="BM128" s="256" t="s">
        <v>1204</v>
      </c>
    </row>
    <row r="129" s="2" customFormat="1" ht="24" customHeight="1">
      <c r="A129" s="39"/>
      <c r="B129" s="40"/>
      <c r="C129" s="245" t="s">
        <v>299</v>
      </c>
      <c r="D129" s="245" t="s">
        <v>255</v>
      </c>
      <c r="E129" s="246" t="s">
        <v>1173</v>
      </c>
      <c r="F129" s="247" t="s">
        <v>1174</v>
      </c>
      <c r="G129" s="248" t="s">
        <v>144</v>
      </c>
      <c r="H129" s="249">
        <v>404</v>
      </c>
      <c r="I129" s="250"/>
      <c r="J129" s="251">
        <f>ROUND(I129*H129,2)</f>
        <v>0</v>
      </c>
      <c r="K129" s="247" t="s">
        <v>258</v>
      </c>
      <c r="L129" s="45"/>
      <c r="M129" s="252" t="s">
        <v>1</v>
      </c>
      <c r="N129" s="253" t="s">
        <v>47</v>
      </c>
      <c r="O129" s="92"/>
      <c r="P129" s="254">
        <f>O129*H129</f>
        <v>0</v>
      </c>
      <c r="Q129" s="254">
        <v>0</v>
      </c>
      <c r="R129" s="254">
        <f>Q129*H129</f>
        <v>0</v>
      </c>
      <c r="S129" s="254">
        <v>0</v>
      </c>
      <c r="T129" s="255">
        <f>S129*H129</f>
        <v>0</v>
      </c>
      <c r="U129" s="39"/>
      <c r="V129" s="39"/>
      <c r="W129" s="39"/>
      <c r="X129" s="39"/>
      <c r="Y129" s="39"/>
      <c r="Z129" s="39"/>
      <c r="AA129" s="39"/>
      <c r="AB129" s="39"/>
      <c r="AC129" s="39"/>
      <c r="AD129" s="39"/>
      <c r="AE129" s="39"/>
      <c r="AR129" s="256" t="s">
        <v>586</v>
      </c>
      <c r="AT129" s="256" t="s">
        <v>255</v>
      </c>
      <c r="AU129" s="256" t="s">
        <v>14</v>
      </c>
      <c r="AY129" s="18" t="s">
        <v>253</v>
      </c>
      <c r="BE129" s="257">
        <f>IF(N129="základní",J129,0)</f>
        <v>0</v>
      </c>
      <c r="BF129" s="257">
        <f>IF(N129="snížená",J129,0)</f>
        <v>0</v>
      </c>
      <c r="BG129" s="257">
        <f>IF(N129="zákl. přenesená",J129,0)</f>
        <v>0</v>
      </c>
      <c r="BH129" s="257">
        <f>IF(N129="sníž. přenesená",J129,0)</f>
        <v>0</v>
      </c>
      <c r="BI129" s="257">
        <f>IF(N129="nulová",J129,0)</f>
        <v>0</v>
      </c>
      <c r="BJ129" s="18" t="s">
        <v>90</v>
      </c>
      <c r="BK129" s="257">
        <f>ROUND(I129*H129,2)</f>
        <v>0</v>
      </c>
      <c r="BL129" s="18" t="s">
        <v>586</v>
      </c>
      <c r="BM129" s="256" t="s">
        <v>1205</v>
      </c>
    </row>
    <row r="130" s="2" customFormat="1" ht="24" customHeight="1">
      <c r="A130" s="39"/>
      <c r="B130" s="40"/>
      <c r="C130" s="245" t="s">
        <v>303</v>
      </c>
      <c r="D130" s="245" t="s">
        <v>255</v>
      </c>
      <c r="E130" s="246" t="s">
        <v>1206</v>
      </c>
      <c r="F130" s="247" t="s">
        <v>1207</v>
      </c>
      <c r="G130" s="248" t="s">
        <v>144</v>
      </c>
      <c r="H130" s="249">
        <v>84</v>
      </c>
      <c r="I130" s="250"/>
      <c r="J130" s="251">
        <f>ROUND(I130*H130,2)</f>
        <v>0</v>
      </c>
      <c r="K130" s="247" t="s">
        <v>258</v>
      </c>
      <c r="L130" s="45"/>
      <c r="M130" s="252" t="s">
        <v>1</v>
      </c>
      <c r="N130" s="253" t="s">
        <v>47</v>
      </c>
      <c r="O130" s="92"/>
      <c r="P130" s="254">
        <f>O130*H130</f>
        <v>0</v>
      </c>
      <c r="Q130" s="254">
        <v>0</v>
      </c>
      <c r="R130" s="254">
        <f>Q130*H130</f>
        <v>0</v>
      </c>
      <c r="S130" s="254">
        <v>0</v>
      </c>
      <c r="T130" s="255">
        <f>S130*H130</f>
        <v>0</v>
      </c>
      <c r="U130" s="39"/>
      <c r="V130" s="39"/>
      <c r="W130" s="39"/>
      <c r="X130" s="39"/>
      <c r="Y130" s="39"/>
      <c r="Z130" s="39"/>
      <c r="AA130" s="39"/>
      <c r="AB130" s="39"/>
      <c r="AC130" s="39"/>
      <c r="AD130" s="39"/>
      <c r="AE130" s="39"/>
      <c r="AR130" s="256" t="s">
        <v>586</v>
      </c>
      <c r="AT130" s="256" t="s">
        <v>255</v>
      </c>
      <c r="AU130" s="256" t="s">
        <v>14</v>
      </c>
      <c r="AY130" s="18" t="s">
        <v>253</v>
      </c>
      <c r="BE130" s="257">
        <f>IF(N130="základní",J130,0)</f>
        <v>0</v>
      </c>
      <c r="BF130" s="257">
        <f>IF(N130="snížená",J130,0)</f>
        <v>0</v>
      </c>
      <c r="BG130" s="257">
        <f>IF(N130="zákl. přenesená",J130,0)</f>
        <v>0</v>
      </c>
      <c r="BH130" s="257">
        <f>IF(N130="sníž. přenesená",J130,0)</f>
        <v>0</v>
      </c>
      <c r="BI130" s="257">
        <f>IF(N130="nulová",J130,0)</f>
        <v>0</v>
      </c>
      <c r="BJ130" s="18" t="s">
        <v>90</v>
      </c>
      <c r="BK130" s="257">
        <f>ROUND(I130*H130,2)</f>
        <v>0</v>
      </c>
      <c r="BL130" s="18" t="s">
        <v>586</v>
      </c>
      <c r="BM130" s="256" t="s">
        <v>1208</v>
      </c>
    </row>
    <row r="131" s="2" customFormat="1" ht="16.5" customHeight="1">
      <c r="A131" s="39"/>
      <c r="B131" s="40"/>
      <c r="C131" s="245" t="s">
        <v>308</v>
      </c>
      <c r="D131" s="245" t="s">
        <v>255</v>
      </c>
      <c r="E131" s="246" t="s">
        <v>1176</v>
      </c>
      <c r="F131" s="247" t="s">
        <v>1177</v>
      </c>
      <c r="G131" s="248" t="s">
        <v>178</v>
      </c>
      <c r="H131" s="249">
        <v>26</v>
      </c>
      <c r="I131" s="250"/>
      <c r="J131" s="251">
        <f>ROUND(I131*H131,2)</f>
        <v>0</v>
      </c>
      <c r="K131" s="247" t="s">
        <v>1</v>
      </c>
      <c r="L131" s="45"/>
      <c r="M131" s="252" t="s">
        <v>1</v>
      </c>
      <c r="N131" s="253" t="s">
        <v>47</v>
      </c>
      <c r="O131" s="92"/>
      <c r="P131" s="254">
        <f>O131*H131</f>
        <v>0</v>
      </c>
      <c r="Q131" s="254">
        <v>0</v>
      </c>
      <c r="R131" s="254">
        <f>Q131*H131</f>
        <v>0</v>
      </c>
      <c r="S131" s="254">
        <v>0</v>
      </c>
      <c r="T131" s="255">
        <f>S131*H131</f>
        <v>0</v>
      </c>
      <c r="U131" s="39"/>
      <c r="V131" s="39"/>
      <c r="W131" s="39"/>
      <c r="X131" s="39"/>
      <c r="Y131" s="39"/>
      <c r="Z131" s="39"/>
      <c r="AA131" s="39"/>
      <c r="AB131" s="39"/>
      <c r="AC131" s="39"/>
      <c r="AD131" s="39"/>
      <c r="AE131" s="39"/>
      <c r="AR131" s="256" t="s">
        <v>586</v>
      </c>
      <c r="AT131" s="256" t="s">
        <v>255</v>
      </c>
      <c r="AU131" s="256" t="s">
        <v>14</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586</v>
      </c>
      <c r="BM131" s="256" t="s">
        <v>1209</v>
      </c>
    </row>
    <row r="132" s="2" customFormat="1" ht="24" customHeight="1">
      <c r="A132" s="39"/>
      <c r="B132" s="40"/>
      <c r="C132" s="245" t="s">
        <v>313</v>
      </c>
      <c r="D132" s="245" t="s">
        <v>255</v>
      </c>
      <c r="E132" s="246" t="s">
        <v>1179</v>
      </c>
      <c r="F132" s="247" t="s">
        <v>1180</v>
      </c>
      <c r="G132" s="248" t="s">
        <v>152</v>
      </c>
      <c r="H132" s="249">
        <v>37.68</v>
      </c>
      <c r="I132" s="250"/>
      <c r="J132" s="251">
        <f>ROUND(I132*H132,2)</f>
        <v>0</v>
      </c>
      <c r="K132" s="247" t="s">
        <v>258</v>
      </c>
      <c r="L132" s="45"/>
      <c r="M132" s="252" t="s">
        <v>1</v>
      </c>
      <c r="N132" s="253" t="s">
        <v>47</v>
      </c>
      <c r="O132" s="92"/>
      <c r="P132" s="254">
        <f>O132*H132</f>
        <v>0</v>
      </c>
      <c r="Q132" s="254">
        <v>0</v>
      </c>
      <c r="R132" s="254">
        <f>Q132*H132</f>
        <v>0</v>
      </c>
      <c r="S132" s="254">
        <v>0</v>
      </c>
      <c r="T132" s="255">
        <f>S132*H132</f>
        <v>0</v>
      </c>
      <c r="U132" s="39"/>
      <c r="V132" s="39"/>
      <c r="W132" s="39"/>
      <c r="X132" s="39"/>
      <c r="Y132" s="39"/>
      <c r="Z132" s="39"/>
      <c r="AA132" s="39"/>
      <c r="AB132" s="39"/>
      <c r="AC132" s="39"/>
      <c r="AD132" s="39"/>
      <c r="AE132" s="39"/>
      <c r="AR132" s="256" t="s">
        <v>586</v>
      </c>
      <c r="AT132" s="256" t="s">
        <v>255</v>
      </c>
      <c r="AU132" s="256" t="s">
        <v>14</v>
      </c>
      <c r="AY132" s="18" t="s">
        <v>253</v>
      </c>
      <c r="BE132" s="257">
        <f>IF(N132="základní",J132,0)</f>
        <v>0</v>
      </c>
      <c r="BF132" s="257">
        <f>IF(N132="snížená",J132,0)</f>
        <v>0</v>
      </c>
      <c r="BG132" s="257">
        <f>IF(N132="zákl. přenesená",J132,0)</f>
        <v>0</v>
      </c>
      <c r="BH132" s="257">
        <f>IF(N132="sníž. přenesená",J132,0)</f>
        <v>0</v>
      </c>
      <c r="BI132" s="257">
        <f>IF(N132="nulová",J132,0)</f>
        <v>0</v>
      </c>
      <c r="BJ132" s="18" t="s">
        <v>90</v>
      </c>
      <c r="BK132" s="257">
        <f>ROUND(I132*H132,2)</f>
        <v>0</v>
      </c>
      <c r="BL132" s="18" t="s">
        <v>586</v>
      </c>
      <c r="BM132" s="256" t="s">
        <v>1210</v>
      </c>
    </row>
    <row r="133" s="2" customFormat="1" ht="24" customHeight="1">
      <c r="A133" s="39"/>
      <c r="B133" s="40"/>
      <c r="C133" s="245" t="s">
        <v>318</v>
      </c>
      <c r="D133" s="245" t="s">
        <v>255</v>
      </c>
      <c r="E133" s="246" t="s">
        <v>1182</v>
      </c>
      <c r="F133" s="247" t="s">
        <v>1183</v>
      </c>
      <c r="G133" s="248" t="s">
        <v>152</v>
      </c>
      <c r="H133" s="249">
        <v>37.68</v>
      </c>
      <c r="I133" s="250"/>
      <c r="J133" s="251">
        <f>ROUND(I133*H133,2)</f>
        <v>0</v>
      </c>
      <c r="K133" s="247" t="s">
        <v>258</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586</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586</v>
      </c>
      <c r="BM133" s="256" t="s">
        <v>1211</v>
      </c>
    </row>
    <row r="134" s="2" customFormat="1" ht="16.5" customHeight="1">
      <c r="A134" s="39"/>
      <c r="B134" s="40"/>
      <c r="C134" s="245" t="s">
        <v>323</v>
      </c>
      <c r="D134" s="245" t="s">
        <v>255</v>
      </c>
      <c r="E134" s="246" t="s">
        <v>1212</v>
      </c>
      <c r="F134" s="247" t="s">
        <v>1213</v>
      </c>
      <c r="G134" s="248" t="s">
        <v>1214</v>
      </c>
      <c r="H134" s="249">
        <v>8</v>
      </c>
      <c r="I134" s="250"/>
      <c r="J134" s="251">
        <f>ROUND(I134*H134,2)</f>
        <v>0</v>
      </c>
      <c r="K134" s="247" t="s">
        <v>1</v>
      </c>
      <c r="L134" s="45"/>
      <c r="M134" s="309" t="s">
        <v>1</v>
      </c>
      <c r="N134" s="310" t="s">
        <v>47</v>
      </c>
      <c r="O134" s="306"/>
      <c r="P134" s="307">
        <f>O134*H134</f>
        <v>0</v>
      </c>
      <c r="Q134" s="307">
        <v>0</v>
      </c>
      <c r="R134" s="307">
        <f>Q134*H134</f>
        <v>0</v>
      </c>
      <c r="S134" s="307">
        <v>0</v>
      </c>
      <c r="T134" s="308">
        <f>S134*H134</f>
        <v>0</v>
      </c>
      <c r="U134" s="39"/>
      <c r="V134" s="39"/>
      <c r="W134" s="39"/>
      <c r="X134" s="39"/>
      <c r="Y134" s="39"/>
      <c r="Z134" s="39"/>
      <c r="AA134" s="39"/>
      <c r="AB134" s="39"/>
      <c r="AC134" s="39"/>
      <c r="AD134" s="39"/>
      <c r="AE134" s="39"/>
      <c r="AR134" s="256" t="s">
        <v>259</v>
      </c>
      <c r="AT134" s="256" t="s">
        <v>255</v>
      </c>
      <c r="AU134" s="256" t="s">
        <v>14</v>
      </c>
      <c r="AY134" s="18" t="s">
        <v>253</v>
      </c>
      <c r="BE134" s="257">
        <f>IF(N134="základní",J134,0)</f>
        <v>0</v>
      </c>
      <c r="BF134" s="257">
        <f>IF(N134="snížená",J134,0)</f>
        <v>0</v>
      </c>
      <c r="BG134" s="257">
        <f>IF(N134="zákl. přenesená",J134,0)</f>
        <v>0</v>
      </c>
      <c r="BH134" s="257">
        <f>IF(N134="sníž. přenesená",J134,0)</f>
        <v>0</v>
      </c>
      <c r="BI134" s="257">
        <f>IF(N134="nulová",J134,0)</f>
        <v>0</v>
      </c>
      <c r="BJ134" s="18" t="s">
        <v>90</v>
      </c>
      <c r="BK134" s="257">
        <f>ROUND(I134*H134,2)</f>
        <v>0</v>
      </c>
      <c r="BL134" s="18" t="s">
        <v>259</v>
      </c>
      <c r="BM134" s="256" t="s">
        <v>1215</v>
      </c>
    </row>
    <row r="135" s="2" customFormat="1" ht="6.96" customHeight="1">
      <c r="A135" s="39"/>
      <c r="B135" s="67"/>
      <c r="C135" s="68"/>
      <c r="D135" s="68"/>
      <c r="E135" s="68"/>
      <c r="F135" s="68"/>
      <c r="G135" s="68"/>
      <c r="H135" s="68"/>
      <c r="I135" s="194"/>
      <c r="J135" s="68"/>
      <c r="K135" s="68"/>
      <c r="L135" s="45"/>
      <c r="M135" s="39"/>
      <c r="O135" s="39"/>
      <c r="P135" s="39"/>
      <c r="Q135" s="39"/>
      <c r="R135" s="39"/>
      <c r="S135" s="39"/>
      <c r="T135" s="39"/>
      <c r="U135" s="39"/>
      <c r="V135" s="39"/>
      <c r="W135" s="39"/>
      <c r="X135" s="39"/>
      <c r="Y135" s="39"/>
      <c r="Z135" s="39"/>
      <c r="AA135" s="39"/>
      <c r="AB135" s="39"/>
      <c r="AC135" s="39"/>
      <c r="AD135" s="39"/>
      <c r="AE135" s="39"/>
    </row>
  </sheetData>
  <sheetProtection sheet="1" autoFilter="0" formatColumns="0" formatRows="0" objects="1" scenarios="1" spinCount="100000" saltValue="MdE35Xv9SxtN1e8Qh9OFa7cjD3W4b4dMosMPdG0092lPITjkQRgiO59ikwhONJbRjr637+Dg8VvyNMBzq4rpUw==" hashValue="QMDY0VqDe48bOtCwkEBCSgtE8UXi22nz7b8wAYr5RZQbsNQptLjDWLPCFUI8ODHezpI1EicGupUMZYDQTOUe4g==" algorithmName="SHA-512" password="CC35"/>
  <autoFilter ref="C117:K134"/>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100</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1216</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ROUND((SUM(BE118:BE134)),  2)</f>
        <v>0</v>
      </c>
      <c r="G33" s="39"/>
      <c r="H33" s="39"/>
      <c r="I33" s="173">
        <v>0.20999999999999999</v>
      </c>
      <c r="J33" s="172">
        <f>ROUND(((SUM(BE118:BE134))*I33),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ROUND((SUM(BF118:BF134)),  2)</f>
        <v>0</v>
      </c>
      <c r="G34" s="39"/>
      <c r="H34" s="39"/>
      <c r="I34" s="173">
        <v>0.14999999999999999</v>
      </c>
      <c r="J34" s="172">
        <f>ROUND(((SUM(BF118:BF134))*I34),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ROUND((SUM(BG118:BG134)),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ROUND((SUM(BH118:BH134)),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ROUND((SUM(BI118:BI134)),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422 - Přeložky kabelů UPC</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J118</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236</v>
      </c>
      <c r="E97" s="207"/>
      <c r="F97" s="207"/>
      <c r="G97" s="207"/>
      <c r="H97" s="207"/>
      <c r="I97" s="208"/>
      <c r="J97" s="209">
        <f>J119</f>
        <v>0</v>
      </c>
      <c r="K97" s="205"/>
      <c r="L97" s="210"/>
      <c r="S97" s="9"/>
      <c r="T97" s="9"/>
      <c r="U97" s="9"/>
      <c r="V97" s="9"/>
      <c r="W97" s="9"/>
      <c r="X97" s="9"/>
      <c r="Y97" s="9"/>
      <c r="Z97" s="9"/>
      <c r="AA97" s="9"/>
      <c r="AB97" s="9"/>
      <c r="AC97" s="9"/>
      <c r="AD97" s="9"/>
      <c r="AE97" s="9"/>
    </row>
    <row r="98" s="10" customFormat="1" ht="19.92" customHeight="1">
      <c r="A98" s="10"/>
      <c r="B98" s="211"/>
      <c r="C98" s="134"/>
      <c r="D98" s="212" t="s">
        <v>237</v>
      </c>
      <c r="E98" s="213"/>
      <c r="F98" s="213"/>
      <c r="G98" s="213"/>
      <c r="H98" s="213"/>
      <c r="I98" s="214"/>
      <c r="J98" s="215">
        <f>J120</f>
        <v>0</v>
      </c>
      <c r="K98" s="134"/>
      <c r="L98" s="216"/>
      <c r="S98" s="10"/>
      <c r="T98" s="10"/>
      <c r="U98" s="10"/>
      <c r="V98" s="10"/>
      <c r="W98" s="10"/>
      <c r="X98" s="10"/>
      <c r="Y98" s="10"/>
      <c r="Z98" s="10"/>
      <c r="AA98" s="10"/>
      <c r="AB98" s="10"/>
      <c r="AC98" s="10"/>
      <c r="AD98" s="10"/>
      <c r="AE98" s="10"/>
    </row>
    <row r="99" s="2" customFormat="1" ht="21.84" customHeight="1">
      <c r="A99" s="39"/>
      <c r="B99" s="40"/>
      <c r="C99" s="41"/>
      <c r="D99" s="41"/>
      <c r="E99" s="41"/>
      <c r="F99" s="41"/>
      <c r="G99" s="41"/>
      <c r="H99" s="41"/>
      <c r="I99" s="156"/>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194"/>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197"/>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238</v>
      </c>
      <c r="D105" s="41"/>
      <c r="E105" s="41"/>
      <c r="F105" s="41"/>
      <c r="G105" s="41"/>
      <c r="H105" s="41"/>
      <c r="I105" s="156"/>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156"/>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156"/>
      <c r="J107" s="41"/>
      <c r="K107" s="41"/>
      <c r="L107" s="64"/>
      <c r="S107" s="39"/>
      <c r="T107" s="39"/>
      <c r="U107" s="39"/>
      <c r="V107" s="39"/>
      <c r="W107" s="39"/>
      <c r="X107" s="39"/>
      <c r="Y107" s="39"/>
      <c r="Z107" s="39"/>
      <c r="AA107" s="39"/>
      <c r="AB107" s="39"/>
      <c r="AC107" s="39"/>
      <c r="AD107" s="39"/>
      <c r="AE107" s="39"/>
    </row>
    <row r="108" s="2" customFormat="1" ht="25.5" customHeight="1">
      <c r="A108" s="39"/>
      <c r="B108" s="40"/>
      <c r="C108" s="41"/>
      <c r="D108" s="41"/>
      <c r="E108" s="198" t="str">
        <f>E7</f>
        <v>Rekonstrukce ulice Koněvova, Praha 3, akce č. 999337 - Etapa 1 (Husitská - Černínova)</v>
      </c>
      <c r="F108" s="33"/>
      <c r="G108" s="33"/>
      <c r="H108" s="33"/>
      <c r="I108" s="156"/>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160</v>
      </c>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SO 422 - Přeložky kabelů UPC</v>
      </c>
      <c r="F110" s="41"/>
      <c r="G110" s="41"/>
      <c r="H110" s="41"/>
      <c r="I110" s="156"/>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ulice Koněvova</v>
      </c>
      <c r="G112" s="41"/>
      <c r="H112" s="41"/>
      <c r="I112" s="158" t="s">
        <v>22</v>
      </c>
      <c r="J112" s="80" t="str">
        <f>IF(J12="","",J12)</f>
        <v>8. 12. 2019</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156"/>
      <c r="J113" s="41"/>
      <c r="K113" s="41"/>
      <c r="L113" s="64"/>
      <c r="S113" s="39"/>
      <c r="T113" s="39"/>
      <c r="U113" s="39"/>
      <c r="V113" s="39"/>
      <c r="W113" s="39"/>
      <c r="X113" s="39"/>
      <c r="Y113" s="39"/>
      <c r="Z113" s="39"/>
      <c r="AA113" s="39"/>
      <c r="AB113" s="39"/>
      <c r="AC113" s="39"/>
      <c r="AD113" s="39"/>
      <c r="AE113" s="39"/>
    </row>
    <row r="114" s="2" customFormat="1" ht="15.15" customHeight="1">
      <c r="A114" s="39"/>
      <c r="B114" s="40"/>
      <c r="C114" s="33" t="s">
        <v>24</v>
      </c>
      <c r="D114" s="41"/>
      <c r="E114" s="41"/>
      <c r="F114" s="28" t="str">
        <f>E15</f>
        <v>Technická správa komunikací hl. m. Prahy a.s.</v>
      </c>
      <c r="G114" s="41"/>
      <c r="H114" s="41"/>
      <c r="I114" s="158" t="s">
        <v>32</v>
      </c>
      <c r="J114" s="37" t="str">
        <f>E21</f>
        <v>DIPRO, spol s 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30</v>
      </c>
      <c r="D115" s="41"/>
      <c r="E115" s="41"/>
      <c r="F115" s="28" t="str">
        <f>IF(E18="","",E18)</f>
        <v>Vyplň údaj</v>
      </c>
      <c r="G115" s="41"/>
      <c r="H115" s="41"/>
      <c r="I115" s="158" t="s">
        <v>37</v>
      </c>
      <c r="J115" s="37" t="str">
        <f>E24</f>
        <v>TMI Building s.r.o.</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11" customFormat="1" ht="29.28" customHeight="1">
      <c r="A117" s="217"/>
      <c r="B117" s="218"/>
      <c r="C117" s="219" t="s">
        <v>239</v>
      </c>
      <c r="D117" s="220" t="s">
        <v>67</v>
      </c>
      <c r="E117" s="220" t="s">
        <v>63</v>
      </c>
      <c r="F117" s="220" t="s">
        <v>64</v>
      </c>
      <c r="G117" s="220" t="s">
        <v>240</v>
      </c>
      <c r="H117" s="220" t="s">
        <v>241</v>
      </c>
      <c r="I117" s="221" t="s">
        <v>242</v>
      </c>
      <c r="J117" s="220" t="s">
        <v>223</v>
      </c>
      <c r="K117" s="222" t="s">
        <v>243</v>
      </c>
      <c r="L117" s="223"/>
      <c r="M117" s="101" t="s">
        <v>1</v>
      </c>
      <c r="N117" s="102" t="s">
        <v>46</v>
      </c>
      <c r="O117" s="102" t="s">
        <v>244</v>
      </c>
      <c r="P117" s="102" t="s">
        <v>245</v>
      </c>
      <c r="Q117" s="102" t="s">
        <v>246</v>
      </c>
      <c r="R117" s="102" t="s">
        <v>247</v>
      </c>
      <c r="S117" s="102" t="s">
        <v>248</v>
      </c>
      <c r="T117" s="103" t="s">
        <v>249</v>
      </c>
      <c r="U117" s="217"/>
      <c r="V117" s="217"/>
      <c r="W117" s="217"/>
      <c r="X117" s="217"/>
      <c r="Y117" s="217"/>
      <c r="Z117" s="217"/>
      <c r="AA117" s="217"/>
      <c r="AB117" s="217"/>
      <c r="AC117" s="217"/>
      <c r="AD117" s="217"/>
      <c r="AE117" s="217"/>
    </row>
    <row r="118" s="2" customFormat="1" ht="22.8" customHeight="1">
      <c r="A118" s="39"/>
      <c r="B118" s="40"/>
      <c r="C118" s="108" t="s">
        <v>250</v>
      </c>
      <c r="D118" s="41"/>
      <c r="E118" s="41"/>
      <c r="F118" s="41"/>
      <c r="G118" s="41"/>
      <c r="H118" s="41"/>
      <c r="I118" s="156"/>
      <c r="J118" s="224">
        <f>BK118</f>
        <v>0</v>
      </c>
      <c r="K118" s="41"/>
      <c r="L118" s="45"/>
      <c r="M118" s="104"/>
      <c r="N118" s="225"/>
      <c r="O118" s="105"/>
      <c r="P118" s="226">
        <f>P119</f>
        <v>0</v>
      </c>
      <c r="Q118" s="105"/>
      <c r="R118" s="226">
        <f>R119</f>
        <v>79.802399999999992</v>
      </c>
      <c r="S118" s="105"/>
      <c r="T118" s="227">
        <f>T119</f>
        <v>0</v>
      </c>
      <c r="U118" s="39"/>
      <c r="V118" s="39"/>
      <c r="W118" s="39"/>
      <c r="X118" s="39"/>
      <c r="Y118" s="39"/>
      <c r="Z118" s="39"/>
      <c r="AA118" s="39"/>
      <c r="AB118" s="39"/>
      <c r="AC118" s="39"/>
      <c r="AD118" s="39"/>
      <c r="AE118" s="39"/>
      <c r="AT118" s="18" t="s">
        <v>81</v>
      </c>
      <c r="AU118" s="18" t="s">
        <v>225</v>
      </c>
      <c r="BK118" s="228">
        <f>BK119</f>
        <v>0</v>
      </c>
    </row>
    <row r="119" s="12" customFormat="1" ht="25.92" customHeight="1">
      <c r="A119" s="12"/>
      <c r="B119" s="229"/>
      <c r="C119" s="230"/>
      <c r="D119" s="231" t="s">
        <v>81</v>
      </c>
      <c r="E119" s="232" t="s">
        <v>452</v>
      </c>
      <c r="F119" s="232" t="s">
        <v>1102</v>
      </c>
      <c r="G119" s="230"/>
      <c r="H119" s="230"/>
      <c r="I119" s="233"/>
      <c r="J119" s="234">
        <f>BK119</f>
        <v>0</v>
      </c>
      <c r="K119" s="230"/>
      <c r="L119" s="235"/>
      <c r="M119" s="236"/>
      <c r="N119" s="237"/>
      <c r="O119" s="237"/>
      <c r="P119" s="238">
        <f>P120</f>
        <v>0</v>
      </c>
      <c r="Q119" s="237"/>
      <c r="R119" s="238">
        <f>R120</f>
        <v>79.802399999999992</v>
      </c>
      <c r="S119" s="237"/>
      <c r="T119" s="239">
        <f>T120</f>
        <v>0</v>
      </c>
      <c r="U119" s="12"/>
      <c r="V119" s="12"/>
      <c r="W119" s="12"/>
      <c r="X119" s="12"/>
      <c r="Y119" s="12"/>
      <c r="Z119" s="12"/>
      <c r="AA119" s="12"/>
      <c r="AB119" s="12"/>
      <c r="AC119" s="12"/>
      <c r="AD119" s="12"/>
      <c r="AE119" s="12"/>
      <c r="AR119" s="240" t="s">
        <v>270</v>
      </c>
      <c r="AT119" s="241" t="s">
        <v>81</v>
      </c>
      <c r="AU119" s="241" t="s">
        <v>82</v>
      </c>
      <c r="AY119" s="240" t="s">
        <v>253</v>
      </c>
      <c r="BK119" s="242">
        <f>BK120</f>
        <v>0</v>
      </c>
    </row>
    <row r="120" s="12" customFormat="1" ht="22.8" customHeight="1">
      <c r="A120" s="12"/>
      <c r="B120" s="229"/>
      <c r="C120" s="230"/>
      <c r="D120" s="231" t="s">
        <v>81</v>
      </c>
      <c r="E120" s="243" t="s">
        <v>1103</v>
      </c>
      <c r="F120" s="243" t="s">
        <v>1104</v>
      </c>
      <c r="G120" s="230"/>
      <c r="H120" s="230"/>
      <c r="I120" s="233"/>
      <c r="J120" s="244">
        <f>BK120</f>
        <v>0</v>
      </c>
      <c r="K120" s="230"/>
      <c r="L120" s="235"/>
      <c r="M120" s="236"/>
      <c r="N120" s="237"/>
      <c r="O120" s="237"/>
      <c r="P120" s="238">
        <f>SUM(P121:P134)</f>
        <v>0</v>
      </c>
      <c r="Q120" s="237"/>
      <c r="R120" s="238">
        <f>SUM(R121:R134)</f>
        <v>79.802399999999992</v>
      </c>
      <c r="S120" s="237"/>
      <c r="T120" s="239">
        <f>SUM(T121:T134)</f>
        <v>0</v>
      </c>
      <c r="U120" s="12"/>
      <c r="V120" s="12"/>
      <c r="W120" s="12"/>
      <c r="X120" s="12"/>
      <c r="Y120" s="12"/>
      <c r="Z120" s="12"/>
      <c r="AA120" s="12"/>
      <c r="AB120" s="12"/>
      <c r="AC120" s="12"/>
      <c r="AD120" s="12"/>
      <c r="AE120" s="12"/>
      <c r="AR120" s="240" t="s">
        <v>270</v>
      </c>
      <c r="AT120" s="241" t="s">
        <v>81</v>
      </c>
      <c r="AU120" s="241" t="s">
        <v>90</v>
      </c>
      <c r="AY120" s="240" t="s">
        <v>253</v>
      </c>
      <c r="BK120" s="242">
        <f>SUM(BK121:BK134)</f>
        <v>0</v>
      </c>
    </row>
    <row r="121" s="2" customFormat="1" ht="36" customHeight="1">
      <c r="A121" s="39"/>
      <c r="B121" s="40"/>
      <c r="C121" s="245" t="s">
        <v>90</v>
      </c>
      <c r="D121" s="245" t="s">
        <v>255</v>
      </c>
      <c r="E121" s="246" t="s">
        <v>1157</v>
      </c>
      <c r="F121" s="247" t="s">
        <v>1186</v>
      </c>
      <c r="G121" s="248" t="s">
        <v>144</v>
      </c>
      <c r="H121" s="249">
        <v>470</v>
      </c>
      <c r="I121" s="250"/>
      <c r="J121" s="251">
        <f>ROUND(I121*H121,2)</f>
        <v>0</v>
      </c>
      <c r="K121" s="247" t="s">
        <v>258</v>
      </c>
      <c r="L121" s="45"/>
      <c r="M121" s="252" t="s">
        <v>1</v>
      </c>
      <c r="N121" s="253" t="s">
        <v>47</v>
      </c>
      <c r="O121" s="92"/>
      <c r="P121" s="254">
        <f>O121*H121</f>
        <v>0</v>
      </c>
      <c r="Q121" s="254">
        <v>0</v>
      </c>
      <c r="R121" s="254">
        <f>Q121*H121</f>
        <v>0</v>
      </c>
      <c r="S121" s="254">
        <v>0</v>
      </c>
      <c r="T121" s="255">
        <f>S121*H121</f>
        <v>0</v>
      </c>
      <c r="U121" s="39"/>
      <c r="V121" s="39"/>
      <c r="W121" s="39"/>
      <c r="X121" s="39"/>
      <c r="Y121" s="39"/>
      <c r="Z121" s="39"/>
      <c r="AA121" s="39"/>
      <c r="AB121" s="39"/>
      <c r="AC121" s="39"/>
      <c r="AD121" s="39"/>
      <c r="AE121" s="39"/>
      <c r="AR121" s="256" t="s">
        <v>586</v>
      </c>
      <c r="AT121" s="256" t="s">
        <v>255</v>
      </c>
      <c r="AU121" s="256" t="s">
        <v>14</v>
      </c>
      <c r="AY121" s="18" t="s">
        <v>253</v>
      </c>
      <c r="BE121" s="257">
        <f>IF(N121="základní",J121,0)</f>
        <v>0</v>
      </c>
      <c r="BF121" s="257">
        <f>IF(N121="snížená",J121,0)</f>
        <v>0</v>
      </c>
      <c r="BG121" s="257">
        <f>IF(N121="zákl. přenesená",J121,0)</f>
        <v>0</v>
      </c>
      <c r="BH121" s="257">
        <f>IF(N121="sníž. přenesená",J121,0)</f>
        <v>0</v>
      </c>
      <c r="BI121" s="257">
        <f>IF(N121="nulová",J121,0)</f>
        <v>0</v>
      </c>
      <c r="BJ121" s="18" t="s">
        <v>90</v>
      </c>
      <c r="BK121" s="257">
        <f>ROUND(I121*H121,2)</f>
        <v>0</v>
      </c>
      <c r="BL121" s="18" t="s">
        <v>586</v>
      </c>
      <c r="BM121" s="256" t="s">
        <v>1217</v>
      </c>
    </row>
    <row r="122" s="2" customFormat="1" ht="24" customHeight="1">
      <c r="A122" s="39"/>
      <c r="B122" s="40"/>
      <c r="C122" s="245" t="s">
        <v>14</v>
      </c>
      <c r="D122" s="245" t="s">
        <v>255</v>
      </c>
      <c r="E122" s="246" t="s">
        <v>1188</v>
      </c>
      <c r="F122" s="247" t="s">
        <v>1189</v>
      </c>
      <c r="G122" s="248" t="s">
        <v>144</v>
      </c>
      <c r="H122" s="249">
        <v>408</v>
      </c>
      <c r="I122" s="250"/>
      <c r="J122" s="251">
        <f>ROUND(I122*H122,2)</f>
        <v>0</v>
      </c>
      <c r="K122" s="247" t="s">
        <v>258</v>
      </c>
      <c r="L122" s="45"/>
      <c r="M122" s="252" t="s">
        <v>1</v>
      </c>
      <c r="N122" s="253" t="s">
        <v>47</v>
      </c>
      <c r="O122" s="92"/>
      <c r="P122" s="254">
        <f>O122*H122</f>
        <v>0</v>
      </c>
      <c r="Q122" s="254">
        <v>0</v>
      </c>
      <c r="R122" s="254">
        <f>Q122*H122</f>
        <v>0</v>
      </c>
      <c r="S122" s="254">
        <v>0</v>
      </c>
      <c r="T122" s="255">
        <f>S122*H122</f>
        <v>0</v>
      </c>
      <c r="U122" s="39"/>
      <c r="V122" s="39"/>
      <c r="W122" s="39"/>
      <c r="X122" s="39"/>
      <c r="Y122" s="39"/>
      <c r="Z122" s="39"/>
      <c r="AA122" s="39"/>
      <c r="AB122" s="39"/>
      <c r="AC122" s="39"/>
      <c r="AD122" s="39"/>
      <c r="AE122" s="39"/>
      <c r="AR122" s="256" t="s">
        <v>586</v>
      </c>
      <c r="AT122" s="256" t="s">
        <v>255</v>
      </c>
      <c r="AU122" s="256" t="s">
        <v>14</v>
      </c>
      <c r="AY122" s="18" t="s">
        <v>253</v>
      </c>
      <c r="BE122" s="257">
        <f>IF(N122="základní",J122,0)</f>
        <v>0</v>
      </c>
      <c r="BF122" s="257">
        <f>IF(N122="snížená",J122,0)</f>
        <v>0</v>
      </c>
      <c r="BG122" s="257">
        <f>IF(N122="zákl. přenesená",J122,0)</f>
        <v>0</v>
      </c>
      <c r="BH122" s="257">
        <f>IF(N122="sníž. přenesená",J122,0)</f>
        <v>0</v>
      </c>
      <c r="BI122" s="257">
        <f>IF(N122="nulová",J122,0)</f>
        <v>0</v>
      </c>
      <c r="BJ122" s="18" t="s">
        <v>90</v>
      </c>
      <c r="BK122" s="257">
        <f>ROUND(I122*H122,2)</f>
        <v>0</v>
      </c>
      <c r="BL122" s="18" t="s">
        <v>586</v>
      </c>
      <c r="BM122" s="256" t="s">
        <v>1218</v>
      </c>
    </row>
    <row r="123" s="2" customFormat="1" ht="24" customHeight="1">
      <c r="A123" s="39"/>
      <c r="B123" s="40"/>
      <c r="C123" s="245" t="s">
        <v>270</v>
      </c>
      <c r="D123" s="245" t="s">
        <v>255</v>
      </c>
      <c r="E123" s="246" t="s">
        <v>1191</v>
      </c>
      <c r="F123" s="247" t="s">
        <v>1219</v>
      </c>
      <c r="G123" s="248" t="s">
        <v>144</v>
      </c>
      <c r="H123" s="249">
        <v>470</v>
      </c>
      <c r="I123" s="250"/>
      <c r="J123" s="251">
        <f>ROUND(I123*H123,2)</f>
        <v>0</v>
      </c>
      <c r="K123" s="247" t="s">
        <v>1</v>
      </c>
      <c r="L123" s="45"/>
      <c r="M123" s="252" t="s">
        <v>1</v>
      </c>
      <c r="N123" s="25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586</v>
      </c>
      <c r="AT123" s="256" t="s">
        <v>255</v>
      </c>
      <c r="AU123" s="256" t="s">
        <v>14</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586</v>
      </c>
      <c r="BM123" s="256" t="s">
        <v>1220</v>
      </c>
    </row>
    <row r="124" s="2" customFormat="1" ht="24" customHeight="1">
      <c r="A124" s="39"/>
      <c r="B124" s="40"/>
      <c r="C124" s="245" t="s">
        <v>259</v>
      </c>
      <c r="D124" s="245" t="s">
        <v>255</v>
      </c>
      <c r="E124" s="246" t="s">
        <v>1194</v>
      </c>
      <c r="F124" s="247" t="s">
        <v>1195</v>
      </c>
      <c r="G124" s="248" t="s">
        <v>144</v>
      </c>
      <c r="H124" s="249">
        <v>80</v>
      </c>
      <c r="I124" s="250"/>
      <c r="J124" s="251">
        <f>ROUND(I124*H124,2)</f>
        <v>0</v>
      </c>
      <c r="K124" s="247" t="s">
        <v>258</v>
      </c>
      <c r="L124" s="45"/>
      <c r="M124" s="252" t="s">
        <v>1</v>
      </c>
      <c r="N124" s="253" t="s">
        <v>47</v>
      </c>
      <c r="O124" s="92"/>
      <c r="P124" s="254">
        <f>O124*H124</f>
        <v>0</v>
      </c>
      <c r="Q124" s="254">
        <v>0</v>
      </c>
      <c r="R124" s="254">
        <f>Q124*H124</f>
        <v>0</v>
      </c>
      <c r="S124" s="254">
        <v>0</v>
      </c>
      <c r="T124" s="255">
        <f>S124*H124</f>
        <v>0</v>
      </c>
      <c r="U124" s="39"/>
      <c r="V124" s="39"/>
      <c r="W124" s="39"/>
      <c r="X124" s="39"/>
      <c r="Y124" s="39"/>
      <c r="Z124" s="39"/>
      <c r="AA124" s="39"/>
      <c r="AB124" s="39"/>
      <c r="AC124" s="39"/>
      <c r="AD124" s="39"/>
      <c r="AE124" s="39"/>
      <c r="AR124" s="256" t="s">
        <v>586</v>
      </c>
      <c r="AT124" s="256" t="s">
        <v>255</v>
      </c>
      <c r="AU124" s="256" t="s">
        <v>14</v>
      </c>
      <c r="AY124" s="18" t="s">
        <v>253</v>
      </c>
      <c r="BE124" s="257">
        <f>IF(N124="základní",J124,0)</f>
        <v>0</v>
      </c>
      <c r="BF124" s="257">
        <f>IF(N124="snížená",J124,0)</f>
        <v>0</v>
      </c>
      <c r="BG124" s="257">
        <f>IF(N124="zákl. přenesená",J124,0)</f>
        <v>0</v>
      </c>
      <c r="BH124" s="257">
        <f>IF(N124="sníž. přenesená",J124,0)</f>
        <v>0</v>
      </c>
      <c r="BI124" s="257">
        <f>IF(N124="nulová",J124,0)</f>
        <v>0</v>
      </c>
      <c r="BJ124" s="18" t="s">
        <v>90</v>
      </c>
      <c r="BK124" s="257">
        <f>ROUND(I124*H124,2)</f>
        <v>0</v>
      </c>
      <c r="BL124" s="18" t="s">
        <v>586</v>
      </c>
      <c r="BM124" s="256" t="s">
        <v>1221</v>
      </c>
    </row>
    <row r="125" s="2" customFormat="1" ht="24" customHeight="1">
      <c r="A125" s="39"/>
      <c r="B125" s="40"/>
      <c r="C125" s="245" t="s">
        <v>281</v>
      </c>
      <c r="D125" s="245" t="s">
        <v>255</v>
      </c>
      <c r="E125" s="246" t="s">
        <v>1160</v>
      </c>
      <c r="F125" s="247" t="s">
        <v>1161</v>
      </c>
      <c r="G125" s="248" t="s">
        <v>144</v>
      </c>
      <c r="H125" s="249">
        <v>408</v>
      </c>
      <c r="I125" s="250"/>
      <c r="J125" s="251">
        <f>ROUND(I125*H125,2)</f>
        <v>0</v>
      </c>
      <c r="K125" s="247" t="s">
        <v>258</v>
      </c>
      <c r="L125" s="45"/>
      <c r="M125" s="252" t="s">
        <v>1</v>
      </c>
      <c r="N125" s="253" t="s">
        <v>47</v>
      </c>
      <c r="O125" s="92"/>
      <c r="P125" s="254">
        <f>O125*H125</f>
        <v>0</v>
      </c>
      <c r="Q125" s="254">
        <v>0.14099999999999999</v>
      </c>
      <c r="R125" s="254">
        <f>Q125*H125</f>
        <v>57.527999999999992</v>
      </c>
      <c r="S125" s="254">
        <v>0</v>
      </c>
      <c r="T125" s="255">
        <f>S125*H125</f>
        <v>0</v>
      </c>
      <c r="U125" s="39"/>
      <c r="V125" s="39"/>
      <c r="W125" s="39"/>
      <c r="X125" s="39"/>
      <c r="Y125" s="39"/>
      <c r="Z125" s="39"/>
      <c r="AA125" s="39"/>
      <c r="AB125" s="39"/>
      <c r="AC125" s="39"/>
      <c r="AD125" s="39"/>
      <c r="AE125" s="39"/>
      <c r="AR125" s="256" t="s">
        <v>586</v>
      </c>
      <c r="AT125" s="256" t="s">
        <v>255</v>
      </c>
      <c r="AU125" s="256" t="s">
        <v>14</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586</v>
      </c>
      <c r="BM125" s="256" t="s">
        <v>1222</v>
      </c>
    </row>
    <row r="126" s="2" customFormat="1" ht="16.5" customHeight="1">
      <c r="A126" s="39"/>
      <c r="B126" s="40"/>
      <c r="C126" s="284" t="s">
        <v>285</v>
      </c>
      <c r="D126" s="284" t="s">
        <v>452</v>
      </c>
      <c r="E126" s="285" t="s">
        <v>1198</v>
      </c>
      <c r="F126" s="286" t="s">
        <v>1199</v>
      </c>
      <c r="G126" s="287" t="s">
        <v>144</v>
      </c>
      <c r="H126" s="288">
        <v>480</v>
      </c>
      <c r="I126" s="289"/>
      <c r="J126" s="290">
        <f>ROUND(I126*H126,2)</f>
        <v>0</v>
      </c>
      <c r="K126" s="286" t="s">
        <v>1</v>
      </c>
      <c r="L126" s="291"/>
      <c r="M126" s="292" t="s">
        <v>1</v>
      </c>
      <c r="N126" s="293" t="s">
        <v>47</v>
      </c>
      <c r="O126" s="92"/>
      <c r="P126" s="254">
        <f>O126*H126</f>
        <v>0</v>
      </c>
      <c r="Q126" s="254">
        <v>0.0088000000000000005</v>
      </c>
      <c r="R126" s="254">
        <f>Q126*H126</f>
        <v>4.2240000000000002</v>
      </c>
      <c r="S126" s="254">
        <v>0</v>
      </c>
      <c r="T126" s="255">
        <f>S126*H126</f>
        <v>0</v>
      </c>
      <c r="U126" s="39"/>
      <c r="V126" s="39"/>
      <c r="W126" s="39"/>
      <c r="X126" s="39"/>
      <c r="Y126" s="39"/>
      <c r="Z126" s="39"/>
      <c r="AA126" s="39"/>
      <c r="AB126" s="39"/>
      <c r="AC126" s="39"/>
      <c r="AD126" s="39"/>
      <c r="AE126" s="39"/>
      <c r="AR126" s="256" t="s">
        <v>1124</v>
      </c>
      <c r="AT126" s="256" t="s">
        <v>452</v>
      </c>
      <c r="AU126" s="256" t="s">
        <v>14</v>
      </c>
      <c r="AY126" s="18" t="s">
        <v>253</v>
      </c>
      <c r="BE126" s="257">
        <f>IF(N126="základní",J126,0)</f>
        <v>0</v>
      </c>
      <c r="BF126" s="257">
        <f>IF(N126="snížená",J126,0)</f>
        <v>0</v>
      </c>
      <c r="BG126" s="257">
        <f>IF(N126="zákl. přenesená",J126,0)</f>
        <v>0</v>
      </c>
      <c r="BH126" s="257">
        <f>IF(N126="sníž. přenesená",J126,0)</f>
        <v>0</v>
      </c>
      <c r="BI126" s="257">
        <f>IF(N126="nulová",J126,0)</f>
        <v>0</v>
      </c>
      <c r="BJ126" s="18" t="s">
        <v>90</v>
      </c>
      <c r="BK126" s="257">
        <f>ROUND(I126*H126,2)</f>
        <v>0</v>
      </c>
      <c r="BL126" s="18" t="s">
        <v>586</v>
      </c>
      <c r="BM126" s="256" t="s">
        <v>1223</v>
      </c>
    </row>
    <row r="127" s="2" customFormat="1" ht="24" customHeight="1">
      <c r="A127" s="39"/>
      <c r="B127" s="40"/>
      <c r="C127" s="245" t="s">
        <v>289</v>
      </c>
      <c r="D127" s="245" t="s">
        <v>255</v>
      </c>
      <c r="E127" s="246" t="s">
        <v>1201</v>
      </c>
      <c r="F127" s="247" t="s">
        <v>1202</v>
      </c>
      <c r="G127" s="248" t="s">
        <v>144</v>
      </c>
      <c r="H127" s="249">
        <v>80</v>
      </c>
      <c r="I127" s="250"/>
      <c r="J127" s="251">
        <f>ROUND(I127*H127,2)</f>
        <v>0</v>
      </c>
      <c r="K127" s="247" t="s">
        <v>258</v>
      </c>
      <c r="L127" s="45"/>
      <c r="M127" s="252" t="s">
        <v>1</v>
      </c>
      <c r="N127" s="253" t="s">
        <v>47</v>
      </c>
      <c r="O127" s="92"/>
      <c r="P127" s="254">
        <f>O127*H127</f>
        <v>0</v>
      </c>
      <c r="Q127" s="254">
        <v>0.22563</v>
      </c>
      <c r="R127" s="254">
        <f>Q127*H127</f>
        <v>18.0504</v>
      </c>
      <c r="S127" s="254">
        <v>0</v>
      </c>
      <c r="T127" s="255">
        <f>S127*H127</f>
        <v>0</v>
      </c>
      <c r="U127" s="39"/>
      <c r="V127" s="39"/>
      <c r="W127" s="39"/>
      <c r="X127" s="39"/>
      <c r="Y127" s="39"/>
      <c r="Z127" s="39"/>
      <c r="AA127" s="39"/>
      <c r="AB127" s="39"/>
      <c r="AC127" s="39"/>
      <c r="AD127" s="39"/>
      <c r="AE127" s="39"/>
      <c r="AR127" s="256" t="s">
        <v>586</v>
      </c>
      <c r="AT127" s="256" t="s">
        <v>255</v>
      </c>
      <c r="AU127" s="256" t="s">
        <v>14</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586</v>
      </c>
      <c r="BM127" s="256" t="s">
        <v>1224</v>
      </c>
    </row>
    <row r="128" s="2" customFormat="1" ht="16.5" customHeight="1">
      <c r="A128" s="39"/>
      <c r="B128" s="40"/>
      <c r="C128" s="284" t="s">
        <v>293</v>
      </c>
      <c r="D128" s="284" t="s">
        <v>452</v>
      </c>
      <c r="E128" s="285" t="s">
        <v>1170</v>
      </c>
      <c r="F128" s="286" t="s">
        <v>1171</v>
      </c>
      <c r="G128" s="287" t="s">
        <v>144</v>
      </c>
      <c r="H128" s="288">
        <v>80</v>
      </c>
      <c r="I128" s="289"/>
      <c r="J128" s="290">
        <f>ROUND(I128*H128,2)</f>
        <v>0</v>
      </c>
      <c r="K128" s="286" t="s">
        <v>1</v>
      </c>
      <c r="L128" s="291"/>
      <c r="M128" s="292" t="s">
        <v>1</v>
      </c>
      <c r="N128" s="293" t="s">
        <v>47</v>
      </c>
      <c r="O128" s="92"/>
      <c r="P128" s="254">
        <f>O128*H128</f>
        <v>0</v>
      </c>
      <c r="Q128" s="254">
        <v>0</v>
      </c>
      <c r="R128" s="254">
        <f>Q128*H128</f>
        <v>0</v>
      </c>
      <c r="S128" s="254">
        <v>0</v>
      </c>
      <c r="T128" s="255">
        <f>S128*H128</f>
        <v>0</v>
      </c>
      <c r="U128" s="39"/>
      <c r="V128" s="39"/>
      <c r="W128" s="39"/>
      <c r="X128" s="39"/>
      <c r="Y128" s="39"/>
      <c r="Z128" s="39"/>
      <c r="AA128" s="39"/>
      <c r="AB128" s="39"/>
      <c r="AC128" s="39"/>
      <c r="AD128" s="39"/>
      <c r="AE128" s="39"/>
      <c r="AR128" s="256" t="s">
        <v>1124</v>
      </c>
      <c r="AT128" s="256" t="s">
        <v>452</v>
      </c>
      <c r="AU128" s="256" t="s">
        <v>14</v>
      </c>
      <c r="AY128" s="18" t="s">
        <v>253</v>
      </c>
      <c r="BE128" s="257">
        <f>IF(N128="základní",J128,0)</f>
        <v>0</v>
      </c>
      <c r="BF128" s="257">
        <f>IF(N128="snížená",J128,0)</f>
        <v>0</v>
      </c>
      <c r="BG128" s="257">
        <f>IF(N128="zákl. přenesená",J128,0)</f>
        <v>0</v>
      </c>
      <c r="BH128" s="257">
        <f>IF(N128="sníž. přenesená",J128,0)</f>
        <v>0</v>
      </c>
      <c r="BI128" s="257">
        <f>IF(N128="nulová",J128,0)</f>
        <v>0</v>
      </c>
      <c r="BJ128" s="18" t="s">
        <v>90</v>
      </c>
      <c r="BK128" s="257">
        <f>ROUND(I128*H128,2)</f>
        <v>0</v>
      </c>
      <c r="BL128" s="18" t="s">
        <v>586</v>
      </c>
      <c r="BM128" s="256" t="s">
        <v>1225</v>
      </c>
    </row>
    <row r="129" s="2" customFormat="1" ht="24" customHeight="1">
      <c r="A129" s="39"/>
      <c r="B129" s="40"/>
      <c r="C129" s="245" t="s">
        <v>299</v>
      </c>
      <c r="D129" s="245" t="s">
        <v>255</v>
      </c>
      <c r="E129" s="246" t="s">
        <v>1173</v>
      </c>
      <c r="F129" s="247" t="s">
        <v>1174</v>
      </c>
      <c r="G129" s="248" t="s">
        <v>144</v>
      </c>
      <c r="H129" s="249">
        <v>408</v>
      </c>
      <c r="I129" s="250"/>
      <c r="J129" s="251">
        <f>ROUND(I129*H129,2)</f>
        <v>0</v>
      </c>
      <c r="K129" s="247" t="s">
        <v>258</v>
      </c>
      <c r="L129" s="45"/>
      <c r="M129" s="252" t="s">
        <v>1</v>
      </c>
      <c r="N129" s="253" t="s">
        <v>47</v>
      </c>
      <c r="O129" s="92"/>
      <c r="P129" s="254">
        <f>O129*H129</f>
        <v>0</v>
      </c>
      <c r="Q129" s="254">
        <v>0</v>
      </c>
      <c r="R129" s="254">
        <f>Q129*H129</f>
        <v>0</v>
      </c>
      <c r="S129" s="254">
        <v>0</v>
      </c>
      <c r="T129" s="255">
        <f>S129*H129</f>
        <v>0</v>
      </c>
      <c r="U129" s="39"/>
      <c r="V129" s="39"/>
      <c r="W129" s="39"/>
      <c r="X129" s="39"/>
      <c r="Y129" s="39"/>
      <c r="Z129" s="39"/>
      <c r="AA129" s="39"/>
      <c r="AB129" s="39"/>
      <c r="AC129" s="39"/>
      <c r="AD129" s="39"/>
      <c r="AE129" s="39"/>
      <c r="AR129" s="256" t="s">
        <v>586</v>
      </c>
      <c r="AT129" s="256" t="s">
        <v>255</v>
      </c>
      <c r="AU129" s="256" t="s">
        <v>14</v>
      </c>
      <c r="AY129" s="18" t="s">
        <v>253</v>
      </c>
      <c r="BE129" s="257">
        <f>IF(N129="základní",J129,0)</f>
        <v>0</v>
      </c>
      <c r="BF129" s="257">
        <f>IF(N129="snížená",J129,0)</f>
        <v>0</v>
      </c>
      <c r="BG129" s="257">
        <f>IF(N129="zákl. přenesená",J129,0)</f>
        <v>0</v>
      </c>
      <c r="BH129" s="257">
        <f>IF(N129="sníž. přenesená",J129,0)</f>
        <v>0</v>
      </c>
      <c r="BI129" s="257">
        <f>IF(N129="nulová",J129,0)</f>
        <v>0</v>
      </c>
      <c r="BJ129" s="18" t="s">
        <v>90</v>
      </c>
      <c r="BK129" s="257">
        <f>ROUND(I129*H129,2)</f>
        <v>0</v>
      </c>
      <c r="BL129" s="18" t="s">
        <v>586</v>
      </c>
      <c r="BM129" s="256" t="s">
        <v>1226</v>
      </c>
    </row>
    <row r="130" s="2" customFormat="1" ht="24" customHeight="1">
      <c r="A130" s="39"/>
      <c r="B130" s="40"/>
      <c r="C130" s="245" t="s">
        <v>303</v>
      </c>
      <c r="D130" s="245" t="s">
        <v>255</v>
      </c>
      <c r="E130" s="246" t="s">
        <v>1206</v>
      </c>
      <c r="F130" s="247" t="s">
        <v>1207</v>
      </c>
      <c r="G130" s="248" t="s">
        <v>144</v>
      </c>
      <c r="H130" s="249">
        <v>80</v>
      </c>
      <c r="I130" s="250"/>
      <c r="J130" s="251">
        <f>ROUND(I130*H130,2)</f>
        <v>0</v>
      </c>
      <c r="K130" s="247" t="s">
        <v>258</v>
      </c>
      <c r="L130" s="45"/>
      <c r="M130" s="252" t="s">
        <v>1</v>
      </c>
      <c r="N130" s="253" t="s">
        <v>47</v>
      </c>
      <c r="O130" s="92"/>
      <c r="P130" s="254">
        <f>O130*H130</f>
        <v>0</v>
      </c>
      <c r="Q130" s="254">
        <v>0</v>
      </c>
      <c r="R130" s="254">
        <f>Q130*H130</f>
        <v>0</v>
      </c>
      <c r="S130" s="254">
        <v>0</v>
      </c>
      <c r="T130" s="255">
        <f>S130*H130</f>
        <v>0</v>
      </c>
      <c r="U130" s="39"/>
      <c r="V130" s="39"/>
      <c r="W130" s="39"/>
      <c r="X130" s="39"/>
      <c r="Y130" s="39"/>
      <c r="Z130" s="39"/>
      <c r="AA130" s="39"/>
      <c r="AB130" s="39"/>
      <c r="AC130" s="39"/>
      <c r="AD130" s="39"/>
      <c r="AE130" s="39"/>
      <c r="AR130" s="256" t="s">
        <v>586</v>
      </c>
      <c r="AT130" s="256" t="s">
        <v>255</v>
      </c>
      <c r="AU130" s="256" t="s">
        <v>14</v>
      </c>
      <c r="AY130" s="18" t="s">
        <v>253</v>
      </c>
      <c r="BE130" s="257">
        <f>IF(N130="základní",J130,0)</f>
        <v>0</v>
      </c>
      <c r="BF130" s="257">
        <f>IF(N130="snížená",J130,0)</f>
        <v>0</v>
      </c>
      <c r="BG130" s="257">
        <f>IF(N130="zákl. přenesená",J130,0)</f>
        <v>0</v>
      </c>
      <c r="BH130" s="257">
        <f>IF(N130="sníž. přenesená",J130,0)</f>
        <v>0</v>
      </c>
      <c r="BI130" s="257">
        <f>IF(N130="nulová",J130,0)</f>
        <v>0</v>
      </c>
      <c r="BJ130" s="18" t="s">
        <v>90</v>
      </c>
      <c r="BK130" s="257">
        <f>ROUND(I130*H130,2)</f>
        <v>0</v>
      </c>
      <c r="BL130" s="18" t="s">
        <v>586</v>
      </c>
      <c r="BM130" s="256" t="s">
        <v>1227</v>
      </c>
    </row>
    <row r="131" s="2" customFormat="1" ht="16.5" customHeight="1">
      <c r="A131" s="39"/>
      <c r="B131" s="40"/>
      <c r="C131" s="245" t="s">
        <v>308</v>
      </c>
      <c r="D131" s="245" t="s">
        <v>255</v>
      </c>
      <c r="E131" s="246" t="s">
        <v>1176</v>
      </c>
      <c r="F131" s="247" t="s">
        <v>1177</v>
      </c>
      <c r="G131" s="248" t="s">
        <v>178</v>
      </c>
      <c r="H131" s="249">
        <v>26</v>
      </c>
      <c r="I131" s="250"/>
      <c r="J131" s="251">
        <f>ROUND(I131*H131,2)</f>
        <v>0</v>
      </c>
      <c r="K131" s="247" t="s">
        <v>1</v>
      </c>
      <c r="L131" s="45"/>
      <c r="M131" s="252" t="s">
        <v>1</v>
      </c>
      <c r="N131" s="253" t="s">
        <v>47</v>
      </c>
      <c r="O131" s="92"/>
      <c r="P131" s="254">
        <f>O131*H131</f>
        <v>0</v>
      </c>
      <c r="Q131" s="254">
        <v>0</v>
      </c>
      <c r="R131" s="254">
        <f>Q131*H131</f>
        <v>0</v>
      </c>
      <c r="S131" s="254">
        <v>0</v>
      </c>
      <c r="T131" s="255">
        <f>S131*H131</f>
        <v>0</v>
      </c>
      <c r="U131" s="39"/>
      <c r="V131" s="39"/>
      <c r="W131" s="39"/>
      <c r="X131" s="39"/>
      <c r="Y131" s="39"/>
      <c r="Z131" s="39"/>
      <c r="AA131" s="39"/>
      <c r="AB131" s="39"/>
      <c r="AC131" s="39"/>
      <c r="AD131" s="39"/>
      <c r="AE131" s="39"/>
      <c r="AR131" s="256" t="s">
        <v>586</v>
      </c>
      <c r="AT131" s="256" t="s">
        <v>255</v>
      </c>
      <c r="AU131" s="256" t="s">
        <v>14</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586</v>
      </c>
      <c r="BM131" s="256" t="s">
        <v>1228</v>
      </c>
    </row>
    <row r="132" s="2" customFormat="1" ht="24" customHeight="1">
      <c r="A132" s="39"/>
      <c r="B132" s="40"/>
      <c r="C132" s="245" t="s">
        <v>313</v>
      </c>
      <c r="D132" s="245" t="s">
        <v>255</v>
      </c>
      <c r="E132" s="246" t="s">
        <v>1179</v>
      </c>
      <c r="F132" s="247" t="s">
        <v>1180</v>
      </c>
      <c r="G132" s="248" t="s">
        <v>152</v>
      </c>
      <c r="H132" s="249">
        <v>36.899999999999999</v>
      </c>
      <c r="I132" s="250"/>
      <c r="J132" s="251">
        <f>ROUND(I132*H132,2)</f>
        <v>0</v>
      </c>
      <c r="K132" s="247" t="s">
        <v>258</v>
      </c>
      <c r="L132" s="45"/>
      <c r="M132" s="252" t="s">
        <v>1</v>
      </c>
      <c r="N132" s="253" t="s">
        <v>47</v>
      </c>
      <c r="O132" s="92"/>
      <c r="P132" s="254">
        <f>O132*H132</f>
        <v>0</v>
      </c>
      <c r="Q132" s="254">
        <v>0</v>
      </c>
      <c r="R132" s="254">
        <f>Q132*H132</f>
        <v>0</v>
      </c>
      <c r="S132" s="254">
        <v>0</v>
      </c>
      <c r="T132" s="255">
        <f>S132*H132</f>
        <v>0</v>
      </c>
      <c r="U132" s="39"/>
      <c r="V132" s="39"/>
      <c r="W132" s="39"/>
      <c r="X132" s="39"/>
      <c r="Y132" s="39"/>
      <c r="Z132" s="39"/>
      <c r="AA132" s="39"/>
      <c r="AB132" s="39"/>
      <c r="AC132" s="39"/>
      <c r="AD132" s="39"/>
      <c r="AE132" s="39"/>
      <c r="AR132" s="256" t="s">
        <v>586</v>
      </c>
      <c r="AT132" s="256" t="s">
        <v>255</v>
      </c>
      <c r="AU132" s="256" t="s">
        <v>14</v>
      </c>
      <c r="AY132" s="18" t="s">
        <v>253</v>
      </c>
      <c r="BE132" s="257">
        <f>IF(N132="základní",J132,0)</f>
        <v>0</v>
      </c>
      <c r="BF132" s="257">
        <f>IF(N132="snížená",J132,0)</f>
        <v>0</v>
      </c>
      <c r="BG132" s="257">
        <f>IF(N132="zákl. přenesená",J132,0)</f>
        <v>0</v>
      </c>
      <c r="BH132" s="257">
        <f>IF(N132="sníž. přenesená",J132,0)</f>
        <v>0</v>
      </c>
      <c r="BI132" s="257">
        <f>IF(N132="nulová",J132,0)</f>
        <v>0</v>
      </c>
      <c r="BJ132" s="18" t="s">
        <v>90</v>
      </c>
      <c r="BK132" s="257">
        <f>ROUND(I132*H132,2)</f>
        <v>0</v>
      </c>
      <c r="BL132" s="18" t="s">
        <v>586</v>
      </c>
      <c r="BM132" s="256" t="s">
        <v>1229</v>
      </c>
    </row>
    <row r="133" s="2" customFormat="1" ht="24" customHeight="1">
      <c r="A133" s="39"/>
      <c r="B133" s="40"/>
      <c r="C133" s="245" t="s">
        <v>318</v>
      </c>
      <c r="D133" s="245" t="s">
        <v>255</v>
      </c>
      <c r="E133" s="246" t="s">
        <v>1182</v>
      </c>
      <c r="F133" s="247" t="s">
        <v>1183</v>
      </c>
      <c r="G133" s="248" t="s">
        <v>152</v>
      </c>
      <c r="H133" s="249">
        <v>36.899999999999999</v>
      </c>
      <c r="I133" s="250"/>
      <c r="J133" s="251">
        <f>ROUND(I133*H133,2)</f>
        <v>0</v>
      </c>
      <c r="K133" s="247" t="s">
        <v>258</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586</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586</v>
      </c>
      <c r="BM133" s="256" t="s">
        <v>1230</v>
      </c>
    </row>
    <row r="134" s="2" customFormat="1" ht="24" customHeight="1">
      <c r="A134" s="39"/>
      <c r="B134" s="40"/>
      <c r="C134" s="245" t="s">
        <v>323</v>
      </c>
      <c r="D134" s="245" t="s">
        <v>255</v>
      </c>
      <c r="E134" s="246" t="s">
        <v>1212</v>
      </c>
      <c r="F134" s="247" t="s">
        <v>1231</v>
      </c>
      <c r="G134" s="248" t="s">
        <v>1214</v>
      </c>
      <c r="H134" s="249">
        <v>6</v>
      </c>
      <c r="I134" s="250"/>
      <c r="J134" s="251">
        <f>ROUND(I134*H134,2)</f>
        <v>0</v>
      </c>
      <c r="K134" s="247" t="s">
        <v>1</v>
      </c>
      <c r="L134" s="45"/>
      <c r="M134" s="309" t="s">
        <v>1</v>
      </c>
      <c r="N134" s="310" t="s">
        <v>47</v>
      </c>
      <c r="O134" s="306"/>
      <c r="P134" s="307">
        <f>O134*H134</f>
        <v>0</v>
      </c>
      <c r="Q134" s="307">
        <v>0</v>
      </c>
      <c r="R134" s="307">
        <f>Q134*H134</f>
        <v>0</v>
      </c>
      <c r="S134" s="307">
        <v>0</v>
      </c>
      <c r="T134" s="308">
        <f>S134*H134</f>
        <v>0</v>
      </c>
      <c r="U134" s="39"/>
      <c r="V134" s="39"/>
      <c r="W134" s="39"/>
      <c r="X134" s="39"/>
      <c r="Y134" s="39"/>
      <c r="Z134" s="39"/>
      <c r="AA134" s="39"/>
      <c r="AB134" s="39"/>
      <c r="AC134" s="39"/>
      <c r="AD134" s="39"/>
      <c r="AE134" s="39"/>
      <c r="AR134" s="256" t="s">
        <v>259</v>
      </c>
      <c r="AT134" s="256" t="s">
        <v>255</v>
      </c>
      <c r="AU134" s="256" t="s">
        <v>14</v>
      </c>
      <c r="AY134" s="18" t="s">
        <v>253</v>
      </c>
      <c r="BE134" s="257">
        <f>IF(N134="základní",J134,0)</f>
        <v>0</v>
      </c>
      <c r="BF134" s="257">
        <f>IF(N134="snížená",J134,0)</f>
        <v>0</v>
      </c>
      <c r="BG134" s="257">
        <f>IF(N134="zákl. přenesená",J134,0)</f>
        <v>0</v>
      </c>
      <c r="BH134" s="257">
        <f>IF(N134="sníž. přenesená",J134,0)</f>
        <v>0</v>
      </c>
      <c r="BI134" s="257">
        <f>IF(N134="nulová",J134,0)</f>
        <v>0</v>
      </c>
      <c r="BJ134" s="18" t="s">
        <v>90</v>
      </c>
      <c r="BK134" s="257">
        <f>ROUND(I134*H134,2)</f>
        <v>0</v>
      </c>
      <c r="BL134" s="18" t="s">
        <v>259</v>
      </c>
      <c r="BM134" s="256" t="s">
        <v>1232</v>
      </c>
    </row>
    <row r="135" s="2" customFormat="1" ht="6.96" customHeight="1">
      <c r="A135" s="39"/>
      <c r="B135" s="67"/>
      <c r="C135" s="68"/>
      <c r="D135" s="68"/>
      <c r="E135" s="68"/>
      <c r="F135" s="68"/>
      <c r="G135" s="68"/>
      <c r="H135" s="68"/>
      <c r="I135" s="194"/>
      <c r="J135" s="68"/>
      <c r="K135" s="68"/>
      <c r="L135" s="45"/>
      <c r="M135" s="39"/>
      <c r="O135" s="39"/>
      <c r="P135" s="39"/>
      <c r="Q135" s="39"/>
      <c r="R135" s="39"/>
      <c r="S135" s="39"/>
      <c r="T135" s="39"/>
      <c r="U135" s="39"/>
      <c r="V135" s="39"/>
      <c r="W135" s="39"/>
      <c r="X135" s="39"/>
      <c r="Y135" s="39"/>
      <c r="Z135" s="39"/>
      <c r="AA135" s="39"/>
      <c r="AB135" s="39"/>
      <c r="AC135" s="39"/>
      <c r="AD135" s="39"/>
      <c r="AE135" s="39"/>
    </row>
  </sheetData>
  <sheetProtection sheet="1" autoFilter="0" formatColumns="0" formatRows="0" objects="1" scenarios="1" spinCount="100000" saltValue="drPnL+KZQTJm7TkCT0vYnRHIIMtm8rl+fOrkPJUqcxNAGW3inTUJ0ioptmPDLQ4FvAr0TJdNYRc/VyK1LXmYew==" hashValue="73MEsotc3GN5rnoPEVArZsPYessjCajNGXaJQvkvTuOQmMkKXO05aU62TJYsJaTkn8Y8BZdF0FsPnMDisCbSzg==" algorithmName="SHA-512" password="CC35"/>
  <autoFilter ref="C117:K134"/>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103</v>
      </c>
    </row>
    <row r="3" s="1" customFormat="1" ht="6.96" customHeight="1">
      <c r="B3" s="149"/>
      <c r="C3" s="150"/>
      <c r="D3" s="150"/>
      <c r="E3" s="150"/>
      <c r="F3" s="150"/>
      <c r="G3" s="150"/>
      <c r="H3" s="150"/>
      <c r="I3" s="151"/>
      <c r="J3" s="150"/>
      <c r="K3" s="150"/>
      <c r="L3" s="21"/>
      <c r="AT3" s="18" t="s">
        <v>14</v>
      </c>
    </row>
    <row r="4" s="1" customFormat="1" ht="24.96" customHeight="1">
      <c r="B4" s="21"/>
      <c r="D4" s="152" t="s">
        <v>146</v>
      </c>
      <c r="I4" s="147"/>
      <c r="L4" s="21"/>
      <c r="M4" s="153" t="s">
        <v>10</v>
      </c>
      <c r="AT4" s="18" t="s">
        <v>4</v>
      </c>
    </row>
    <row r="5" s="1" customFormat="1" ht="6.96" customHeight="1">
      <c r="B5" s="21"/>
      <c r="I5" s="147"/>
      <c r="L5" s="21"/>
    </row>
    <row r="6" s="1" customFormat="1" ht="12" customHeight="1">
      <c r="B6" s="21"/>
      <c r="D6" s="154" t="s">
        <v>16</v>
      </c>
      <c r="I6" s="147"/>
      <c r="L6" s="21"/>
    </row>
    <row r="7" s="1" customFormat="1" ht="25.5" customHeight="1">
      <c r="B7" s="21"/>
      <c r="E7" s="155" t="str">
        <f>'Rekapitulace stavby'!K6</f>
        <v>Rekonstrukce ulice Koněvova, Praha 3, akce č. 999337 - Etapa 1 (Husitská - Černínova)</v>
      </c>
      <c r="F7" s="154"/>
      <c r="G7" s="154"/>
      <c r="H7" s="154"/>
      <c r="I7" s="147"/>
      <c r="L7" s="21"/>
    </row>
    <row r="8" s="2" customFormat="1" ht="12" customHeight="1">
      <c r="A8" s="39"/>
      <c r="B8" s="45"/>
      <c r="C8" s="39"/>
      <c r="D8" s="154" t="s">
        <v>160</v>
      </c>
      <c r="E8" s="39"/>
      <c r="F8" s="39"/>
      <c r="G8" s="39"/>
      <c r="H8" s="39"/>
      <c r="I8" s="156"/>
      <c r="J8" s="39"/>
      <c r="K8" s="39"/>
      <c r="L8" s="64"/>
      <c r="S8" s="39"/>
      <c r="T8" s="39"/>
      <c r="U8" s="39"/>
      <c r="V8" s="39"/>
      <c r="W8" s="39"/>
      <c r="X8" s="39"/>
      <c r="Y8" s="39"/>
      <c r="Z8" s="39"/>
      <c r="AA8" s="39"/>
      <c r="AB8" s="39"/>
      <c r="AC8" s="39"/>
      <c r="AD8" s="39"/>
      <c r="AE8" s="39"/>
    </row>
    <row r="9" s="2" customFormat="1" ht="16.5" customHeight="1">
      <c r="A9" s="39"/>
      <c r="B9" s="45"/>
      <c r="C9" s="39"/>
      <c r="D9" s="39"/>
      <c r="E9" s="157" t="s">
        <v>1233</v>
      </c>
      <c r="F9" s="39"/>
      <c r="G9" s="39"/>
      <c r="H9" s="39"/>
      <c r="I9" s="156"/>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156"/>
      <c r="J10" s="39"/>
      <c r="K10" s="39"/>
      <c r="L10" s="64"/>
      <c r="S10" s="39"/>
      <c r="T10" s="39"/>
      <c r="U10" s="39"/>
      <c r="V10" s="39"/>
      <c r="W10" s="39"/>
      <c r="X10" s="39"/>
      <c r="Y10" s="39"/>
      <c r="Z10" s="39"/>
      <c r="AA10" s="39"/>
      <c r="AB10" s="39"/>
      <c r="AC10" s="39"/>
      <c r="AD10" s="39"/>
      <c r="AE10" s="39"/>
    </row>
    <row r="11" s="2" customFormat="1" ht="12" customHeight="1">
      <c r="A11" s="39"/>
      <c r="B11" s="45"/>
      <c r="C11" s="39"/>
      <c r="D11" s="154" t="s">
        <v>18</v>
      </c>
      <c r="E11" s="39"/>
      <c r="F11" s="142" t="s">
        <v>1</v>
      </c>
      <c r="G11" s="39"/>
      <c r="H11" s="39"/>
      <c r="I11" s="158" t="s">
        <v>19</v>
      </c>
      <c r="J11" s="142" t="s">
        <v>1</v>
      </c>
      <c r="K11" s="39"/>
      <c r="L11" s="64"/>
      <c r="S11" s="39"/>
      <c r="T11" s="39"/>
      <c r="U11" s="39"/>
      <c r="V11" s="39"/>
      <c r="W11" s="39"/>
      <c r="X11" s="39"/>
      <c r="Y11" s="39"/>
      <c r="Z11" s="39"/>
      <c r="AA11" s="39"/>
      <c r="AB11" s="39"/>
      <c r="AC11" s="39"/>
      <c r="AD11" s="39"/>
      <c r="AE11" s="39"/>
    </row>
    <row r="12" s="2" customFormat="1" ht="12" customHeight="1">
      <c r="A12" s="39"/>
      <c r="B12" s="45"/>
      <c r="C12" s="39"/>
      <c r="D12" s="154" t="s">
        <v>20</v>
      </c>
      <c r="E12" s="39"/>
      <c r="F12" s="142" t="s">
        <v>21</v>
      </c>
      <c r="G12" s="39"/>
      <c r="H12" s="39"/>
      <c r="I12" s="158" t="s">
        <v>22</v>
      </c>
      <c r="J12" s="159" t="str">
        <f>'Rekapitulace stavby'!AN8</f>
        <v>8. 12. 2019</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56"/>
      <c r="J13" s="39"/>
      <c r="K13" s="39"/>
      <c r="L13" s="64"/>
      <c r="S13" s="39"/>
      <c r="T13" s="39"/>
      <c r="U13" s="39"/>
      <c r="V13" s="39"/>
      <c r="W13" s="39"/>
      <c r="X13" s="39"/>
      <c r="Y13" s="39"/>
      <c r="Z13" s="39"/>
      <c r="AA13" s="39"/>
      <c r="AB13" s="39"/>
      <c r="AC13" s="39"/>
      <c r="AD13" s="39"/>
      <c r="AE13" s="39"/>
    </row>
    <row r="14" s="2" customFormat="1" ht="12" customHeight="1">
      <c r="A14" s="39"/>
      <c r="B14" s="45"/>
      <c r="C14" s="39"/>
      <c r="D14" s="154" t="s">
        <v>24</v>
      </c>
      <c r="E14" s="39"/>
      <c r="F14" s="39"/>
      <c r="G14" s="39"/>
      <c r="H14" s="39"/>
      <c r="I14" s="158" t="s">
        <v>25</v>
      </c>
      <c r="J14" s="142" t="s">
        <v>26</v>
      </c>
      <c r="K14" s="39"/>
      <c r="L14" s="64"/>
      <c r="S14" s="39"/>
      <c r="T14" s="39"/>
      <c r="U14" s="39"/>
      <c r="V14" s="39"/>
      <c r="W14" s="39"/>
      <c r="X14" s="39"/>
      <c r="Y14" s="39"/>
      <c r="Z14" s="39"/>
      <c r="AA14" s="39"/>
      <c r="AB14" s="39"/>
      <c r="AC14" s="39"/>
      <c r="AD14" s="39"/>
      <c r="AE14" s="39"/>
    </row>
    <row r="15" s="2" customFormat="1" ht="18" customHeight="1">
      <c r="A15" s="39"/>
      <c r="B15" s="45"/>
      <c r="C15" s="39"/>
      <c r="D15" s="39"/>
      <c r="E15" s="142" t="s">
        <v>27</v>
      </c>
      <c r="F15" s="39"/>
      <c r="G15" s="39"/>
      <c r="H15" s="39"/>
      <c r="I15" s="158" t="s">
        <v>28</v>
      </c>
      <c r="J15" s="142" t="s">
        <v>29</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56"/>
      <c r="J16" s="39"/>
      <c r="K16" s="39"/>
      <c r="L16" s="64"/>
      <c r="S16" s="39"/>
      <c r="T16" s="39"/>
      <c r="U16" s="39"/>
      <c r="V16" s="39"/>
      <c r="W16" s="39"/>
      <c r="X16" s="39"/>
      <c r="Y16" s="39"/>
      <c r="Z16" s="39"/>
      <c r="AA16" s="39"/>
      <c r="AB16" s="39"/>
      <c r="AC16" s="39"/>
      <c r="AD16" s="39"/>
      <c r="AE16" s="39"/>
    </row>
    <row r="17" s="2" customFormat="1" ht="12" customHeight="1">
      <c r="A17" s="39"/>
      <c r="B17" s="45"/>
      <c r="C17" s="39"/>
      <c r="D17" s="154" t="s">
        <v>30</v>
      </c>
      <c r="E17" s="39"/>
      <c r="F17" s="39"/>
      <c r="G17" s="39"/>
      <c r="H17" s="39"/>
      <c r="I17" s="158"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2"/>
      <c r="G18" s="142"/>
      <c r="H18" s="142"/>
      <c r="I18" s="158" t="s">
        <v>28</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56"/>
      <c r="J19" s="39"/>
      <c r="K19" s="39"/>
      <c r="L19" s="64"/>
      <c r="S19" s="39"/>
      <c r="T19" s="39"/>
      <c r="U19" s="39"/>
      <c r="V19" s="39"/>
      <c r="W19" s="39"/>
      <c r="X19" s="39"/>
      <c r="Y19" s="39"/>
      <c r="Z19" s="39"/>
      <c r="AA19" s="39"/>
      <c r="AB19" s="39"/>
      <c r="AC19" s="39"/>
      <c r="AD19" s="39"/>
      <c r="AE19" s="39"/>
    </row>
    <row r="20" s="2" customFormat="1" ht="12" customHeight="1">
      <c r="A20" s="39"/>
      <c r="B20" s="45"/>
      <c r="C20" s="39"/>
      <c r="D20" s="154" t="s">
        <v>32</v>
      </c>
      <c r="E20" s="39"/>
      <c r="F20" s="39"/>
      <c r="G20" s="39"/>
      <c r="H20" s="39"/>
      <c r="I20" s="158" t="s">
        <v>25</v>
      </c>
      <c r="J20" s="142" t="s">
        <v>33</v>
      </c>
      <c r="K20" s="39"/>
      <c r="L20" s="64"/>
      <c r="S20" s="39"/>
      <c r="T20" s="39"/>
      <c r="U20" s="39"/>
      <c r="V20" s="39"/>
      <c r="W20" s="39"/>
      <c r="X20" s="39"/>
      <c r="Y20" s="39"/>
      <c r="Z20" s="39"/>
      <c r="AA20" s="39"/>
      <c r="AB20" s="39"/>
      <c r="AC20" s="39"/>
      <c r="AD20" s="39"/>
      <c r="AE20" s="39"/>
    </row>
    <row r="21" s="2" customFormat="1" ht="18" customHeight="1">
      <c r="A21" s="39"/>
      <c r="B21" s="45"/>
      <c r="C21" s="39"/>
      <c r="D21" s="39"/>
      <c r="E21" s="142" t="s">
        <v>34</v>
      </c>
      <c r="F21" s="39"/>
      <c r="G21" s="39"/>
      <c r="H21" s="39"/>
      <c r="I21" s="158" t="s">
        <v>28</v>
      </c>
      <c r="J21" s="142" t="s">
        <v>35</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56"/>
      <c r="J22" s="39"/>
      <c r="K22" s="39"/>
      <c r="L22" s="64"/>
      <c r="S22" s="39"/>
      <c r="T22" s="39"/>
      <c r="U22" s="39"/>
      <c r="V22" s="39"/>
      <c r="W22" s="39"/>
      <c r="X22" s="39"/>
      <c r="Y22" s="39"/>
      <c r="Z22" s="39"/>
      <c r="AA22" s="39"/>
      <c r="AB22" s="39"/>
      <c r="AC22" s="39"/>
      <c r="AD22" s="39"/>
      <c r="AE22" s="39"/>
    </row>
    <row r="23" s="2" customFormat="1" ht="12" customHeight="1">
      <c r="A23" s="39"/>
      <c r="B23" s="45"/>
      <c r="C23" s="39"/>
      <c r="D23" s="154" t="s">
        <v>37</v>
      </c>
      <c r="E23" s="39"/>
      <c r="F23" s="39"/>
      <c r="G23" s="39"/>
      <c r="H23" s="39"/>
      <c r="I23" s="158" t="s">
        <v>25</v>
      </c>
      <c r="J23" s="142" t="s">
        <v>38</v>
      </c>
      <c r="K23" s="39"/>
      <c r="L23" s="64"/>
      <c r="S23" s="39"/>
      <c r="T23" s="39"/>
      <c r="U23" s="39"/>
      <c r="V23" s="39"/>
      <c r="W23" s="39"/>
      <c r="X23" s="39"/>
      <c r="Y23" s="39"/>
      <c r="Z23" s="39"/>
      <c r="AA23" s="39"/>
      <c r="AB23" s="39"/>
      <c r="AC23" s="39"/>
      <c r="AD23" s="39"/>
      <c r="AE23" s="39"/>
    </row>
    <row r="24" s="2" customFormat="1" ht="18" customHeight="1">
      <c r="A24" s="39"/>
      <c r="B24" s="45"/>
      <c r="C24" s="39"/>
      <c r="D24" s="39"/>
      <c r="E24" s="142" t="s">
        <v>39</v>
      </c>
      <c r="F24" s="39"/>
      <c r="G24" s="39"/>
      <c r="H24" s="39"/>
      <c r="I24" s="158" t="s">
        <v>28</v>
      </c>
      <c r="J24" s="142" t="s">
        <v>40</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56"/>
      <c r="J25" s="39"/>
      <c r="K25" s="39"/>
      <c r="L25" s="64"/>
      <c r="S25" s="39"/>
      <c r="T25" s="39"/>
      <c r="U25" s="39"/>
      <c r="V25" s="39"/>
      <c r="W25" s="39"/>
      <c r="X25" s="39"/>
      <c r="Y25" s="39"/>
      <c r="Z25" s="39"/>
      <c r="AA25" s="39"/>
      <c r="AB25" s="39"/>
      <c r="AC25" s="39"/>
      <c r="AD25" s="39"/>
      <c r="AE25" s="39"/>
    </row>
    <row r="26" s="2" customFormat="1" ht="12" customHeight="1">
      <c r="A26" s="39"/>
      <c r="B26" s="45"/>
      <c r="C26" s="39"/>
      <c r="D26" s="154" t="s">
        <v>41</v>
      </c>
      <c r="E26" s="39"/>
      <c r="F26" s="39"/>
      <c r="G26" s="39"/>
      <c r="H26" s="39"/>
      <c r="I26" s="156"/>
      <c r="J26" s="39"/>
      <c r="K26" s="39"/>
      <c r="L26" s="64"/>
      <c r="S26" s="39"/>
      <c r="T26" s="39"/>
      <c r="U26" s="39"/>
      <c r="V26" s="39"/>
      <c r="W26" s="39"/>
      <c r="X26" s="39"/>
      <c r="Y26" s="39"/>
      <c r="Z26" s="39"/>
      <c r="AA26" s="39"/>
      <c r="AB26" s="39"/>
      <c r="AC26" s="39"/>
      <c r="AD26" s="39"/>
      <c r="AE26" s="39"/>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9"/>
      <c r="B28" s="45"/>
      <c r="C28" s="39"/>
      <c r="D28" s="39"/>
      <c r="E28" s="39"/>
      <c r="F28" s="39"/>
      <c r="G28" s="39"/>
      <c r="H28" s="39"/>
      <c r="I28" s="156"/>
      <c r="J28" s="39"/>
      <c r="K28" s="39"/>
      <c r="L28" s="64"/>
      <c r="S28" s="39"/>
      <c r="T28" s="39"/>
      <c r="U28" s="39"/>
      <c r="V28" s="39"/>
      <c r="W28" s="39"/>
      <c r="X28" s="39"/>
      <c r="Y28" s="39"/>
      <c r="Z28" s="39"/>
      <c r="AA28" s="39"/>
      <c r="AB28" s="39"/>
      <c r="AC28" s="39"/>
      <c r="AD28" s="39"/>
      <c r="AE28" s="39"/>
    </row>
    <row r="29" s="2" customFormat="1" ht="6.96" customHeight="1">
      <c r="A29" s="39"/>
      <c r="B29" s="45"/>
      <c r="C29" s="39"/>
      <c r="D29" s="165"/>
      <c r="E29" s="165"/>
      <c r="F29" s="165"/>
      <c r="G29" s="165"/>
      <c r="H29" s="165"/>
      <c r="I29" s="166"/>
      <c r="J29" s="165"/>
      <c r="K29" s="165"/>
      <c r="L29" s="64"/>
      <c r="S29" s="39"/>
      <c r="T29" s="39"/>
      <c r="U29" s="39"/>
      <c r="V29" s="39"/>
      <c r="W29" s="39"/>
      <c r="X29" s="39"/>
      <c r="Y29" s="39"/>
      <c r="Z29" s="39"/>
      <c r="AA29" s="39"/>
      <c r="AB29" s="39"/>
      <c r="AC29" s="39"/>
      <c r="AD29" s="39"/>
      <c r="AE29" s="39"/>
    </row>
    <row r="30" s="2" customFormat="1" ht="25.44" customHeight="1">
      <c r="A30" s="39"/>
      <c r="B30" s="45"/>
      <c r="C30" s="39"/>
      <c r="D30" s="167" t="s">
        <v>42</v>
      </c>
      <c r="E30" s="39"/>
      <c r="F30" s="39"/>
      <c r="G30" s="39"/>
      <c r="H30" s="39"/>
      <c r="I30" s="156"/>
      <c r="J30" s="168">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14.4" customHeight="1">
      <c r="A32" s="39"/>
      <c r="B32" s="45"/>
      <c r="C32" s="39"/>
      <c r="D32" s="39"/>
      <c r="E32" s="39"/>
      <c r="F32" s="169" t="s">
        <v>44</v>
      </c>
      <c r="G32" s="39"/>
      <c r="H32" s="39"/>
      <c r="I32" s="170" t="s">
        <v>43</v>
      </c>
      <c r="J32" s="169" t="s">
        <v>45</v>
      </c>
      <c r="K32" s="39"/>
      <c r="L32" s="64"/>
      <c r="S32" s="39"/>
      <c r="T32" s="39"/>
      <c r="U32" s="39"/>
      <c r="V32" s="39"/>
      <c r="W32" s="39"/>
      <c r="X32" s="39"/>
      <c r="Y32" s="39"/>
      <c r="Z32" s="39"/>
      <c r="AA32" s="39"/>
      <c r="AB32" s="39"/>
      <c r="AC32" s="39"/>
      <c r="AD32" s="39"/>
      <c r="AE32" s="39"/>
    </row>
    <row r="33" s="2" customFormat="1" ht="14.4" customHeight="1">
      <c r="A33" s="39"/>
      <c r="B33" s="45"/>
      <c r="C33" s="39"/>
      <c r="D33" s="171" t="s">
        <v>46</v>
      </c>
      <c r="E33" s="154" t="s">
        <v>47</v>
      </c>
      <c r="F33" s="172">
        <f>ROUND((SUM(BE118:BE134)),  2)</f>
        <v>0</v>
      </c>
      <c r="G33" s="39"/>
      <c r="H33" s="39"/>
      <c r="I33" s="173">
        <v>0.20999999999999999</v>
      </c>
      <c r="J33" s="172">
        <f>ROUND(((SUM(BE118:BE134))*I33),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54" t="s">
        <v>48</v>
      </c>
      <c r="F34" s="172">
        <f>ROUND((SUM(BF118:BF134)),  2)</f>
        <v>0</v>
      </c>
      <c r="G34" s="39"/>
      <c r="H34" s="39"/>
      <c r="I34" s="173">
        <v>0.14999999999999999</v>
      </c>
      <c r="J34" s="172">
        <f>ROUND(((SUM(BF118:BF134))*I34),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54" t="s">
        <v>49</v>
      </c>
      <c r="F35" s="172">
        <f>ROUND((SUM(BG118:BG134)),  2)</f>
        <v>0</v>
      </c>
      <c r="G35" s="39"/>
      <c r="H35" s="39"/>
      <c r="I35" s="173">
        <v>0.20999999999999999</v>
      </c>
      <c r="J35" s="172">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54" t="s">
        <v>50</v>
      </c>
      <c r="F36" s="172">
        <f>ROUND((SUM(BH118:BH134)),  2)</f>
        <v>0</v>
      </c>
      <c r="G36" s="39"/>
      <c r="H36" s="39"/>
      <c r="I36" s="173">
        <v>0.14999999999999999</v>
      </c>
      <c r="J36" s="172">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51</v>
      </c>
      <c r="F37" s="172">
        <f>ROUND((SUM(BI118:BI134)),  2)</f>
        <v>0</v>
      </c>
      <c r="G37" s="39"/>
      <c r="H37" s="39"/>
      <c r="I37" s="173">
        <v>0</v>
      </c>
      <c r="J37" s="172">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56"/>
      <c r="J38" s="39"/>
      <c r="K38" s="39"/>
      <c r="L38" s="64"/>
      <c r="S38" s="39"/>
      <c r="T38" s="39"/>
      <c r="U38" s="39"/>
      <c r="V38" s="39"/>
      <c r="W38" s="39"/>
      <c r="X38" s="39"/>
      <c r="Y38" s="39"/>
      <c r="Z38" s="39"/>
      <c r="AA38" s="39"/>
      <c r="AB38" s="39"/>
      <c r="AC38" s="39"/>
      <c r="AD38" s="39"/>
      <c r="AE38" s="39"/>
    </row>
    <row r="39" s="2" customFormat="1" ht="25.44" customHeight="1">
      <c r="A39" s="39"/>
      <c r="B39" s="45"/>
      <c r="C39" s="174"/>
      <c r="D39" s="175" t="s">
        <v>52</v>
      </c>
      <c r="E39" s="176"/>
      <c r="F39" s="176"/>
      <c r="G39" s="177" t="s">
        <v>53</v>
      </c>
      <c r="H39" s="178" t="s">
        <v>54</v>
      </c>
      <c r="I39" s="179"/>
      <c r="J39" s="180">
        <f>SUM(J30:J37)</f>
        <v>0</v>
      </c>
      <c r="K39" s="181"/>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1" customFormat="1" ht="14.4" customHeight="1">
      <c r="B41" s="21"/>
      <c r="I41" s="147"/>
      <c r="L41" s="21"/>
    </row>
    <row r="42" s="1" customFormat="1" ht="14.4" customHeight="1">
      <c r="B42" s="21"/>
      <c r="I42" s="147"/>
      <c r="L42" s="21"/>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2" customFormat="1" ht="12" customHeight="1">
      <c r="A86" s="39"/>
      <c r="B86" s="40"/>
      <c r="C86" s="33" t="s">
        <v>160</v>
      </c>
      <c r="D86" s="41"/>
      <c r="E86" s="41"/>
      <c r="F86" s="41"/>
      <c r="G86" s="41"/>
      <c r="H86" s="41"/>
      <c r="I86" s="156"/>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424 - Přeložky kabelů Dial Telecom</v>
      </c>
      <c r="F87" s="41"/>
      <c r="G87" s="41"/>
      <c r="H87" s="41"/>
      <c r="I87" s="156"/>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ulice Koněvova</v>
      </c>
      <c r="G89" s="41"/>
      <c r="H89" s="41"/>
      <c r="I89" s="158" t="s">
        <v>22</v>
      </c>
      <c r="J89" s="80" t="str">
        <f>IF(J12="","",J12)</f>
        <v>8. 12. 2019</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5.15" customHeight="1">
      <c r="A91" s="39"/>
      <c r="B91" s="40"/>
      <c r="C91" s="33" t="s">
        <v>24</v>
      </c>
      <c r="D91" s="41"/>
      <c r="E91" s="41"/>
      <c r="F91" s="28" t="str">
        <f>E15</f>
        <v>Technická správa komunikací hl. m. Prahy a.s.</v>
      </c>
      <c r="G91" s="41"/>
      <c r="H91" s="41"/>
      <c r="I91" s="158" t="s">
        <v>32</v>
      </c>
      <c r="J91" s="37" t="str">
        <f>E21</f>
        <v>DIPRO, spol s r.o.</v>
      </c>
      <c r="K91" s="41"/>
      <c r="L91" s="64"/>
      <c r="S91" s="39"/>
      <c r="T91" s="39"/>
      <c r="U91" s="39"/>
      <c r="V91" s="39"/>
      <c r="W91" s="39"/>
      <c r="X91" s="39"/>
      <c r="Y91" s="39"/>
      <c r="Z91" s="39"/>
      <c r="AA91" s="39"/>
      <c r="AB91" s="39"/>
      <c r="AC91" s="39"/>
      <c r="AD91" s="39"/>
      <c r="AE91" s="39"/>
    </row>
    <row r="92" s="2" customFormat="1" ht="15.15" customHeight="1">
      <c r="A92" s="39"/>
      <c r="B92" s="40"/>
      <c r="C92" s="33" t="s">
        <v>30</v>
      </c>
      <c r="D92" s="41"/>
      <c r="E92" s="41"/>
      <c r="F92" s="28" t="str">
        <f>IF(E18="","",E18)</f>
        <v>Vyplň údaj</v>
      </c>
      <c r="G92" s="41"/>
      <c r="H92" s="41"/>
      <c r="I92" s="158" t="s">
        <v>37</v>
      </c>
      <c r="J92" s="37" t="str">
        <f>E24</f>
        <v>TMI Building s.r.o.</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156"/>
      <c r="J93" s="41"/>
      <c r="K93" s="41"/>
      <c r="L93" s="64"/>
      <c r="S93" s="39"/>
      <c r="T93" s="39"/>
      <c r="U93" s="39"/>
      <c r="V93" s="39"/>
      <c r="W93" s="39"/>
      <c r="X93" s="39"/>
      <c r="Y93" s="39"/>
      <c r="Z93" s="39"/>
      <c r="AA93" s="39"/>
      <c r="AB93" s="39"/>
      <c r="AC93" s="39"/>
      <c r="AD93" s="39"/>
      <c r="AE93" s="39"/>
    </row>
    <row r="94" s="2" customFormat="1" ht="29.28" customHeight="1">
      <c r="A94" s="39"/>
      <c r="B94" s="40"/>
      <c r="C94" s="199" t="s">
        <v>222</v>
      </c>
      <c r="D94" s="200"/>
      <c r="E94" s="200"/>
      <c r="F94" s="200"/>
      <c r="G94" s="200"/>
      <c r="H94" s="200"/>
      <c r="I94" s="201"/>
      <c r="J94" s="202" t="s">
        <v>223</v>
      </c>
      <c r="K94" s="200"/>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2.8" customHeight="1">
      <c r="A96" s="39"/>
      <c r="B96" s="40"/>
      <c r="C96" s="203" t="s">
        <v>224</v>
      </c>
      <c r="D96" s="41"/>
      <c r="E96" s="41"/>
      <c r="F96" s="41"/>
      <c r="G96" s="41"/>
      <c r="H96" s="41"/>
      <c r="I96" s="156"/>
      <c r="J96" s="111">
        <f>J118</f>
        <v>0</v>
      </c>
      <c r="K96" s="41"/>
      <c r="L96" s="64"/>
      <c r="S96" s="39"/>
      <c r="T96" s="39"/>
      <c r="U96" s="39"/>
      <c r="V96" s="39"/>
      <c r="W96" s="39"/>
      <c r="X96" s="39"/>
      <c r="Y96" s="39"/>
      <c r="Z96" s="39"/>
      <c r="AA96" s="39"/>
      <c r="AB96" s="39"/>
      <c r="AC96" s="39"/>
      <c r="AD96" s="39"/>
      <c r="AE96" s="39"/>
      <c r="AU96" s="18" t="s">
        <v>225</v>
      </c>
    </row>
    <row r="97" s="9" customFormat="1" ht="24.96" customHeight="1">
      <c r="A97" s="9"/>
      <c r="B97" s="204"/>
      <c r="C97" s="205"/>
      <c r="D97" s="206" t="s">
        <v>236</v>
      </c>
      <c r="E97" s="207"/>
      <c r="F97" s="207"/>
      <c r="G97" s="207"/>
      <c r="H97" s="207"/>
      <c r="I97" s="208"/>
      <c r="J97" s="209">
        <f>J119</f>
        <v>0</v>
      </c>
      <c r="K97" s="205"/>
      <c r="L97" s="210"/>
      <c r="S97" s="9"/>
      <c r="T97" s="9"/>
      <c r="U97" s="9"/>
      <c r="V97" s="9"/>
      <c r="W97" s="9"/>
      <c r="X97" s="9"/>
      <c r="Y97" s="9"/>
      <c r="Z97" s="9"/>
      <c r="AA97" s="9"/>
      <c r="AB97" s="9"/>
      <c r="AC97" s="9"/>
      <c r="AD97" s="9"/>
      <c r="AE97" s="9"/>
    </row>
    <row r="98" s="10" customFormat="1" ht="19.92" customHeight="1">
      <c r="A98" s="10"/>
      <c r="B98" s="211"/>
      <c r="C98" s="134"/>
      <c r="D98" s="212" t="s">
        <v>237</v>
      </c>
      <c r="E98" s="213"/>
      <c r="F98" s="213"/>
      <c r="G98" s="213"/>
      <c r="H98" s="213"/>
      <c r="I98" s="214"/>
      <c r="J98" s="215">
        <f>J120</f>
        <v>0</v>
      </c>
      <c r="K98" s="134"/>
      <c r="L98" s="216"/>
      <c r="S98" s="10"/>
      <c r="T98" s="10"/>
      <c r="U98" s="10"/>
      <c r="V98" s="10"/>
      <c r="W98" s="10"/>
      <c r="X98" s="10"/>
      <c r="Y98" s="10"/>
      <c r="Z98" s="10"/>
      <c r="AA98" s="10"/>
      <c r="AB98" s="10"/>
      <c r="AC98" s="10"/>
      <c r="AD98" s="10"/>
      <c r="AE98" s="10"/>
    </row>
    <row r="99" s="2" customFormat="1" ht="21.84" customHeight="1">
      <c r="A99" s="39"/>
      <c r="B99" s="40"/>
      <c r="C99" s="41"/>
      <c r="D99" s="41"/>
      <c r="E99" s="41"/>
      <c r="F99" s="41"/>
      <c r="G99" s="41"/>
      <c r="H99" s="41"/>
      <c r="I99" s="156"/>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194"/>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197"/>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238</v>
      </c>
      <c r="D105" s="41"/>
      <c r="E105" s="41"/>
      <c r="F105" s="41"/>
      <c r="G105" s="41"/>
      <c r="H105" s="41"/>
      <c r="I105" s="156"/>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156"/>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156"/>
      <c r="J107" s="41"/>
      <c r="K107" s="41"/>
      <c r="L107" s="64"/>
      <c r="S107" s="39"/>
      <c r="T107" s="39"/>
      <c r="U107" s="39"/>
      <c r="V107" s="39"/>
      <c r="W107" s="39"/>
      <c r="X107" s="39"/>
      <c r="Y107" s="39"/>
      <c r="Z107" s="39"/>
      <c r="AA107" s="39"/>
      <c r="AB107" s="39"/>
      <c r="AC107" s="39"/>
      <c r="AD107" s="39"/>
      <c r="AE107" s="39"/>
    </row>
    <row r="108" s="2" customFormat="1" ht="25.5" customHeight="1">
      <c r="A108" s="39"/>
      <c r="B108" s="40"/>
      <c r="C108" s="41"/>
      <c r="D108" s="41"/>
      <c r="E108" s="198" t="str">
        <f>E7</f>
        <v>Rekonstrukce ulice Koněvova, Praha 3, akce č. 999337 - Etapa 1 (Husitská - Černínova)</v>
      </c>
      <c r="F108" s="33"/>
      <c r="G108" s="33"/>
      <c r="H108" s="33"/>
      <c r="I108" s="156"/>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160</v>
      </c>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SO 424 - Přeložky kabelů Dial Telecom</v>
      </c>
      <c r="F110" s="41"/>
      <c r="G110" s="41"/>
      <c r="H110" s="41"/>
      <c r="I110" s="156"/>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ulice Koněvova</v>
      </c>
      <c r="G112" s="41"/>
      <c r="H112" s="41"/>
      <c r="I112" s="158" t="s">
        <v>22</v>
      </c>
      <c r="J112" s="80" t="str">
        <f>IF(J12="","",J12)</f>
        <v>8. 12. 2019</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156"/>
      <c r="J113" s="41"/>
      <c r="K113" s="41"/>
      <c r="L113" s="64"/>
      <c r="S113" s="39"/>
      <c r="T113" s="39"/>
      <c r="U113" s="39"/>
      <c r="V113" s="39"/>
      <c r="W113" s="39"/>
      <c r="X113" s="39"/>
      <c r="Y113" s="39"/>
      <c r="Z113" s="39"/>
      <c r="AA113" s="39"/>
      <c r="AB113" s="39"/>
      <c r="AC113" s="39"/>
      <c r="AD113" s="39"/>
      <c r="AE113" s="39"/>
    </row>
    <row r="114" s="2" customFormat="1" ht="15.15" customHeight="1">
      <c r="A114" s="39"/>
      <c r="B114" s="40"/>
      <c r="C114" s="33" t="s">
        <v>24</v>
      </c>
      <c r="D114" s="41"/>
      <c r="E114" s="41"/>
      <c r="F114" s="28" t="str">
        <f>E15</f>
        <v>Technická správa komunikací hl. m. Prahy a.s.</v>
      </c>
      <c r="G114" s="41"/>
      <c r="H114" s="41"/>
      <c r="I114" s="158" t="s">
        <v>32</v>
      </c>
      <c r="J114" s="37" t="str">
        <f>E21</f>
        <v>DIPRO, spol s 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30</v>
      </c>
      <c r="D115" s="41"/>
      <c r="E115" s="41"/>
      <c r="F115" s="28" t="str">
        <f>IF(E18="","",E18)</f>
        <v>Vyplň údaj</v>
      </c>
      <c r="G115" s="41"/>
      <c r="H115" s="41"/>
      <c r="I115" s="158" t="s">
        <v>37</v>
      </c>
      <c r="J115" s="37" t="str">
        <f>E24</f>
        <v>TMI Building s.r.o.</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11" customFormat="1" ht="29.28" customHeight="1">
      <c r="A117" s="217"/>
      <c r="B117" s="218"/>
      <c r="C117" s="219" t="s">
        <v>239</v>
      </c>
      <c r="D117" s="220" t="s">
        <v>67</v>
      </c>
      <c r="E117" s="220" t="s">
        <v>63</v>
      </c>
      <c r="F117" s="220" t="s">
        <v>64</v>
      </c>
      <c r="G117" s="220" t="s">
        <v>240</v>
      </c>
      <c r="H117" s="220" t="s">
        <v>241</v>
      </c>
      <c r="I117" s="221" t="s">
        <v>242</v>
      </c>
      <c r="J117" s="220" t="s">
        <v>223</v>
      </c>
      <c r="K117" s="222" t="s">
        <v>243</v>
      </c>
      <c r="L117" s="223"/>
      <c r="M117" s="101" t="s">
        <v>1</v>
      </c>
      <c r="N117" s="102" t="s">
        <v>46</v>
      </c>
      <c r="O117" s="102" t="s">
        <v>244</v>
      </c>
      <c r="P117" s="102" t="s">
        <v>245</v>
      </c>
      <c r="Q117" s="102" t="s">
        <v>246</v>
      </c>
      <c r="R117" s="102" t="s">
        <v>247</v>
      </c>
      <c r="S117" s="102" t="s">
        <v>248</v>
      </c>
      <c r="T117" s="103" t="s">
        <v>249</v>
      </c>
      <c r="U117" s="217"/>
      <c r="V117" s="217"/>
      <c r="W117" s="217"/>
      <c r="X117" s="217"/>
      <c r="Y117" s="217"/>
      <c r="Z117" s="217"/>
      <c r="AA117" s="217"/>
      <c r="AB117" s="217"/>
      <c r="AC117" s="217"/>
      <c r="AD117" s="217"/>
      <c r="AE117" s="217"/>
    </row>
    <row r="118" s="2" customFormat="1" ht="22.8" customHeight="1">
      <c r="A118" s="39"/>
      <c r="B118" s="40"/>
      <c r="C118" s="108" t="s">
        <v>250</v>
      </c>
      <c r="D118" s="41"/>
      <c r="E118" s="41"/>
      <c r="F118" s="41"/>
      <c r="G118" s="41"/>
      <c r="H118" s="41"/>
      <c r="I118" s="156"/>
      <c r="J118" s="224">
        <f>BK118</f>
        <v>0</v>
      </c>
      <c r="K118" s="41"/>
      <c r="L118" s="45"/>
      <c r="M118" s="104"/>
      <c r="N118" s="225"/>
      <c r="O118" s="105"/>
      <c r="P118" s="226">
        <f>P119</f>
        <v>0</v>
      </c>
      <c r="Q118" s="105"/>
      <c r="R118" s="226">
        <f>R119</f>
        <v>170.05439999999999</v>
      </c>
      <c r="S118" s="105"/>
      <c r="T118" s="227">
        <f>T119</f>
        <v>0</v>
      </c>
      <c r="U118" s="39"/>
      <c r="V118" s="39"/>
      <c r="W118" s="39"/>
      <c r="X118" s="39"/>
      <c r="Y118" s="39"/>
      <c r="Z118" s="39"/>
      <c r="AA118" s="39"/>
      <c r="AB118" s="39"/>
      <c r="AC118" s="39"/>
      <c r="AD118" s="39"/>
      <c r="AE118" s="39"/>
      <c r="AT118" s="18" t="s">
        <v>81</v>
      </c>
      <c r="AU118" s="18" t="s">
        <v>225</v>
      </c>
      <c r="BK118" s="228">
        <f>BK119</f>
        <v>0</v>
      </c>
    </row>
    <row r="119" s="12" customFormat="1" ht="25.92" customHeight="1">
      <c r="A119" s="12"/>
      <c r="B119" s="229"/>
      <c r="C119" s="230"/>
      <c r="D119" s="231" t="s">
        <v>81</v>
      </c>
      <c r="E119" s="232" t="s">
        <v>452</v>
      </c>
      <c r="F119" s="232" t="s">
        <v>1102</v>
      </c>
      <c r="G119" s="230"/>
      <c r="H119" s="230"/>
      <c r="I119" s="233"/>
      <c r="J119" s="234">
        <f>BK119</f>
        <v>0</v>
      </c>
      <c r="K119" s="230"/>
      <c r="L119" s="235"/>
      <c r="M119" s="236"/>
      <c r="N119" s="237"/>
      <c r="O119" s="237"/>
      <c r="P119" s="238">
        <f>P120</f>
        <v>0</v>
      </c>
      <c r="Q119" s="237"/>
      <c r="R119" s="238">
        <f>R120</f>
        <v>170.05439999999999</v>
      </c>
      <c r="S119" s="237"/>
      <c r="T119" s="239">
        <f>T120</f>
        <v>0</v>
      </c>
      <c r="U119" s="12"/>
      <c r="V119" s="12"/>
      <c r="W119" s="12"/>
      <c r="X119" s="12"/>
      <c r="Y119" s="12"/>
      <c r="Z119" s="12"/>
      <c r="AA119" s="12"/>
      <c r="AB119" s="12"/>
      <c r="AC119" s="12"/>
      <c r="AD119" s="12"/>
      <c r="AE119" s="12"/>
      <c r="AR119" s="240" t="s">
        <v>270</v>
      </c>
      <c r="AT119" s="241" t="s">
        <v>81</v>
      </c>
      <c r="AU119" s="241" t="s">
        <v>82</v>
      </c>
      <c r="AY119" s="240" t="s">
        <v>253</v>
      </c>
      <c r="BK119" s="242">
        <f>BK120</f>
        <v>0</v>
      </c>
    </row>
    <row r="120" s="12" customFormat="1" ht="22.8" customHeight="1">
      <c r="A120" s="12"/>
      <c r="B120" s="229"/>
      <c r="C120" s="230"/>
      <c r="D120" s="231" t="s">
        <v>81</v>
      </c>
      <c r="E120" s="243" t="s">
        <v>1103</v>
      </c>
      <c r="F120" s="243" t="s">
        <v>1104</v>
      </c>
      <c r="G120" s="230"/>
      <c r="H120" s="230"/>
      <c r="I120" s="233"/>
      <c r="J120" s="244">
        <f>BK120</f>
        <v>0</v>
      </c>
      <c r="K120" s="230"/>
      <c r="L120" s="235"/>
      <c r="M120" s="236"/>
      <c r="N120" s="237"/>
      <c r="O120" s="237"/>
      <c r="P120" s="238">
        <f>SUM(P121:P134)</f>
        <v>0</v>
      </c>
      <c r="Q120" s="237"/>
      <c r="R120" s="238">
        <f>SUM(R121:R134)</f>
        <v>170.05439999999999</v>
      </c>
      <c r="S120" s="237"/>
      <c r="T120" s="239">
        <f>SUM(T121:T134)</f>
        <v>0</v>
      </c>
      <c r="U120" s="12"/>
      <c r="V120" s="12"/>
      <c r="W120" s="12"/>
      <c r="X120" s="12"/>
      <c r="Y120" s="12"/>
      <c r="Z120" s="12"/>
      <c r="AA120" s="12"/>
      <c r="AB120" s="12"/>
      <c r="AC120" s="12"/>
      <c r="AD120" s="12"/>
      <c r="AE120" s="12"/>
      <c r="AR120" s="240" t="s">
        <v>270</v>
      </c>
      <c r="AT120" s="241" t="s">
        <v>81</v>
      </c>
      <c r="AU120" s="241" t="s">
        <v>90</v>
      </c>
      <c r="AY120" s="240" t="s">
        <v>253</v>
      </c>
      <c r="BK120" s="242">
        <f>SUM(BK121:BK134)</f>
        <v>0</v>
      </c>
    </row>
    <row r="121" s="2" customFormat="1" ht="36" customHeight="1">
      <c r="A121" s="39"/>
      <c r="B121" s="40"/>
      <c r="C121" s="245" t="s">
        <v>90</v>
      </c>
      <c r="D121" s="245" t="s">
        <v>255</v>
      </c>
      <c r="E121" s="246" t="s">
        <v>1157</v>
      </c>
      <c r="F121" s="247" t="s">
        <v>1186</v>
      </c>
      <c r="G121" s="248" t="s">
        <v>144</v>
      </c>
      <c r="H121" s="249">
        <v>470</v>
      </c>
      <c r="I121" s="250"/>
      <c r="J121" s="251">
        <f>ROUND(I121*H121,2)</f>
        <v>0</v>
      </c>
      <c r="K121" s="247" t="s">
        <v>258</v>
      </c>
      <c r="L121" s="45"/>
      <c r="M121" s="252" t="s">
        <v>1</v>
      </c>
      <c r="N121" s="253" t="s">
        <v>47</v>
      </c>
      <c r="O121" s="92"/>
      <c r="P121" s="254">
        <f>O121*H121</f>
        <v>0</v>
      </c>
      <c r="Q121" s="254">
        <v>0</v>
      </c>
      <c r="R121" s="254">
        <f>Q121*H121</f>
        <v>0</v>
      </c>
      <c r="S121" s="254">
        <v>0</v>
      </c>
      <c r="T121" s="255">
        <f>S121*H121</f>
        <v>0</v>
      </c>
      <c r="U121" s="39"/>
      <c r="V121" s="39"/>
      <c r="W121" s="39"/>
      <c r="X121" s="39"/>
      <c r="Y121" s="39"/>
      <c r="Z121" s="39"/>
      <c r="AA121" s="39"/>
      <c r="AB121" s="39"/>
      <c r="AC121" s="39"/>
      <c r="AD121" s="39"/>
      <c r="AE121" s="39"/>
      <c r="AR121" s="256" t="s">
        <v>586</v>
      </c>
      <c r="AT121" s="256" t="s">
        <v>255</v>
      </c>
      <c r="AU121" s="256" t="s">
        <v>14</v>
      </c>
      <c r="AY121" s="18" t="s">
        <v>253</v>
      </c>
      <c r="BE121" s="257">
        <f>IF(N121="základní",J121,0)</f>
        <v>0</v>
      </c>
      <c r="BF121" s="257">
        <f>IF(N121="snížená",J121,0)</f>
        <v>0</v>
      </c>
      <c r="BG121" s="257">
        <f>IF(N121="zákl. přenesená",J121,0)</f>
        <v>0</v>
      </c>
      <c r="BH121" s="257">
        <f>IF(N121="sníž. přenesená",J121,0)</f>
        <v>0</v>
      </c>
      <c r="BI121" s="257">
        <f>IF(N121="nulová",J121,0)</f>
        <v>0</v>
      </c>
      <c r="BJ121" s="18" t="s">
        <v>90</v>
      </c>
      <c r="BK121" s="257">
        <f>ROUND(I121*H121,2)</f>
        <v>0</v>
      </c>
      <c r="BL121" s="18" t="s">
        <v>586</v>
      </c>
      <c r="BM121" s="256" t="s">
        <v>1234</v>
      </c>
    </row>
    <row r="122" s="2" customFormat="1" ht="24" customHeight="1">
      <c r="A122" s="39"/>
      <c r="B122" s="40"/>
      <c r="C122" s="245" t="s">
        <v>14</v>
      </c>
      <c r="D122" s="245" t="s">
        <v>255</v>
      </c>
      <c r="E122" s="246" t="s">
        <v>1188</v>
      </c>
      <c r="F122" s="247" t="s">
        <v>1189</v>
      </c>
      <c r="G122" s="248" t="s">
        <v>144</v>
      </c>
      <c r="H122" s="249">
        <v>408</v>
      </c>
      <c r="I122" s="250"/>
      <c r="J122" s="251">
        <f>ROUND(I122*H122,2)</f>
        <v>0</v>
      </c>
      <c r="K122" s="247" t="s">
        <v>258</v>
      </c>
      <c r="L122" s="45"/>
      <c r="M122" s="252" t="s">
        <v>1</v>
      </c>
      <c r="N122" s="253" t="s">
        <v>47</v>
      </c>
      <c r="O122" s="92"/>
      <c r="P122" s="254">
        <f>O122*H122</f>
        <v>0</v>
      </c>
      <c r="Q122" s="254">
        <v>0</v>
      </c>
      <c r="R122" s="254">
        <f>Q122*H122</f>
        <v>0</v>
      </c>
      <c r="S122" s="254">
        <v>0</v>
      </c>
      <c r="T122" s="255">
        <f>S122*H122</f>
        <v>0</v>
      </c>
      <c r="U122" s="39"/>
      <c r="V122" s="39"/>
      <c r="W122" s="39"/>
      <c r="X122" s="39"/>
      <c r="Y122" s="39"/>
      <c r="Z122" s="39"/>
      <c r="AA122" s="39"/>
      <c r="AB122" s="39"/>
      <c r="AC122" s="39"/>
      <c r="AD122" s="39"/>
      <c r="AE122" s="39"/>
      <c r="AR122" s="256" t="s">
        <v>586</v>
      </c>
      <c r="AT122" s="256" t="s">
        <v>255</v>
      </c>
      <c r="AU122" s="256" t="s">
        <v>14</v>
      </c>
      <c r="AY122" s="18" t="s">
        <v>253</v>
      </c>
      <c r="BE122" s="257">
        <f>IF(N122="základní",J122,0)</f>
        <v>0</v>
      </c>
      <c r="BF122" s="257">
        <f>IF(N122="snížená",J122,0)</f>
        <v>0</v>
      </c>
      <c r="BG122" s="257">
        <f>IF(N122="zákl. přenesená",J122,0)</f>
        <v>0</v>
      </c>
      <c r="BH122" s="257">
        <f>IF(N122="sníž. přenesená",J122,0)</f>
        <v>0</v>
      </c>
      <c r="BI122" s="257">
        <f>IF(N122="nulová",J122,0)</f>
        <v>0</v>
      </c>
      <c r="BJ122" s="18" t="s">
        <v>90</v>
      </c>
      <c r="BK122" s="257">
        <f>ROUND(I122*H122,2)</f>
        <v>0</v>
      </c>
      <c r="BL122" s="18" t="s">
        <v>586</v>
      </c>
      <c r="BM122" s="256" t="s">
        <v>1235</v>
      </c>
    </row>
    <row r="123" s="2" customFormat="1" ht="24" customHeight="1">
      <c r="A123" s="39"/>
      <c r="B123" s="40"/>
      <c r="C123" s="245" t="s">
        <v>270</v>
      </c>
      <c r="D123" s="245" t="s">
        <v>255</v>
      </c>
      <c r="E123" s="246" t="s">
        <v>1191</v>
      </c>
      <c r="F123" s="247" t="s">
        <v>1192</v>
      </c>
      <c r="G123" s="248" t="s">
        <v>144</v>
      </c>
      <c r="H123" s="249">
        <v>470</v>
      </c>
      <c r="I123" s="250"/>
      <c r="J123" s="251">
        <f>ROUND(I123*H123,2)</f>
        <v>0</v>
      </c>
      <c r="K123" s="247" t="s">
        <v>1</v>
      </c>
      <c r="L123" s="45"/>
      <c r="M123" s="252" t="s">
        <v>1</v>
      </c>
      <c r="N123" s="253" t="s">
        <v>47</v>
      </c>
      <c r="O123" s="92"/>
      <c r="P123" s="254">
        <f>O123*H123</f>
        <v>0</v>
      </c>
      <c r="Q123" s="254">
        <v>0</v>
      </c>
      <c r="R123" s="254">
        <f>Q123*H123</f>
        <v>0</v>
      </c>
      <c r="S123" s="254">
        <v>0</v>
      </c>
      <c r="T123" s="255">
        <f>S123*H123</f>
        <v>0</v>
      </c>
      <c r="U123" s="39"/>
      <c r="V123" s="39"/>
      <c r="W123" s="39"/>
      <c r="X123" s="39"/>
      <c r="Y123" s="39"/>
      <c r="Z123" s="39"/>
      <c r="AA123" s="39"/>
      <c r="AB123" s="39"/>
      <c r="AC123" s="39"/>
      <c r="AD123" s="39"/>
      <c r="AE123" s="39"/>
      <c r="AR123" s="256" t="s">
        <v>586</v>
      </c>
      <c r="AT123" s="256" t="s">
        <v>255</v>
      </c>
      <c r="AU123" s="256" t="s">
        <v>14</v>
      </c>
      <c r="AY123" s="18" t="s">
        <v>253</v>
      </c>
      <c r="BE123" s="257">
        <f>IF(N123="základní",J123,0)</f>
        <v>0</v>
      </c>
      <c r="BF123" s="257">
        <f>IF(N123="snížená",J123,0)</f>
        <v>0</v>
      </c>
      <c r="BG123" s="257">
        <f>IF(N123="zákl. přenesená",J123,0)</f>
        <v>0</v>
      </c>
      <c r="BH123" s="257">
        <f>IF(N123="sníž. přenesená",J123,0)</f>
        <v>0</v>
      </c>
      <c r="BI123" s="257">
        <f>IF(N123="nulová",J123,0)</f>
        <v>0</v>
      </c>
      <c r="BJ123" s="18" t="s">
        <v>90</v>
      </c>
      <c r="BK123" s="257">
        <f>ROUND(I123*H123,2)</f>
        <v>0</v>
      </c>
      <c r="BL123" s="18" t="s">
        <v>586</v>
      </c>
      <c r="BM123" s="256" t="s">
        <v>1236</v>
      </c>
    </row>
    <row r="124" s="2" customFormat="1" ht="24" customHeight="1">
      <c r="A124" s="39"/>
      <c r="B124" s="40"/>
      <c r="C124" s="245" t="s">
        <v>259</v>
      </c>
      <c r="D124" s="245" t="s">
        <v>255</v>
      </c>
      <c r="E124" s="246" t="s">
        <v>1194</v>
      </c>
      <c r="F124" s="247" t="s">
        <v>1195</v>
      </c>
      <c r="G124" s="248" t="s">
        <v>144</v>
      </c>
      <c r="H124" s="249">
        <v>80</v>
      </c>
      <c r="I124" s="250"/>
      <c r="J124" s="251">
        <f>ROUND(I124*H124,2)</f>
        <v>0</v>
      </c>
      <c r="K124" s="247" t="s">
        <v>258</v>
      </c>
      <c r="L124" s="45"/>
      <c r="M124" s="252" t="s">
        <v>1</v>
      </c>
      <c r="N124" s="253" t="s">
        <v>47</v>
      </c>
      <c r="O124" s="92"/>
      <c r="P124" s="254">
        <f>O124*H124</f>
        <v>0</v>
      </c>
      <c r="Q124" s="254">
        <v>0</v>
      </c>
      <c r="R124" s="254">
        <f>Q124*H124</f>
        <v>0</v>
      </c>
      <c r="S124" s="254">
        <v>0</v>
      </c>
      <c r="T124" s="255">
        <f>S124*H124</f>
        <v>0</v>
      </c>
      <c r="U124" s="39"/>
      <c r="V124" s="39"/>
      <c r="W124" s="39"/>
      <c r="X124" s="39"/>
      <c r="Y124" s="39"/>
      <c r="Z124" s="39"/>
      <c r="AA124" s="39"/>
      <c r="AB124" s="39"/>
      <c r="AC124" s="39"/>
      <c r="AD124" s="39"/>
      <c r="AE124" s="39"/>
      <c r="AR124" s="256" t="s">
        <v>586</v>
      </c>
      <c r="AT124" s="256" t="s">
        <v>255</v>
      </c>
      <c r="AU124" s="256" t="s">
        <v>14</v>
      </c>
      <c r="AY124" s="18" t="s">
        <v>253</v>
      </c>
      <c r="BE124" s="257">
        <f>IF(N124="základní",J124,0)</f>
        <v>0</v>
      </c>
      <c r="BF124" s="257">
        <f>IF(N124="snížená",J124,0)</f>
        <v>0</v>
      </c>
      <c r="BG124" s="257">
        <f>IF(N124="zákl. přenesená",J124,0)</f>
        <v>0</v>
      </c>
      <c r="BH124" s="257">
        <f>IF(N124="sníž. přenesená",J124,0)</f>
        <v>0</v>
      </c>
      <c r="BI124" s="257">
        <f>IF(N124="nulová",J124,0)</f>
        <v>0</v>
      </c>
      <c r="BJ124" s="18" t="s">
        <v>90</v>
      </c>
      <c r="BK124" s="257">
        <f>ROUND(I124*H124,2)</f>
        <v>0</v>
      </c>
      <c r="BL124" s="18" t="s">
        <v>586</v>
      </c>
      <c r="BM124" s="256" t="s">
        <v>1237</v>
      </c>
    </row>
    <row r="125" s="2" customFormat="1" ht="24" customHeight="1">
      <c r="A125" s="39"/>
      <c r="B125" s="40"/>
      <c r="C125" s="245" t="s">
        <v>281</v>
      </c>
      <c r="D125" s="245" t="s">
        <v>255</v>
      </c>
      <c r="E125" s="246" t="s">
        <v>1160</v>
      </c>
      <c r="F125" s="247" t="s">
        <v>1161</v>
      </c>
      <c r="G125" s="248" t="s">
        <v>144</v>
      </c>
      <c r="H125" s="249">
        <v>408</v>
      </c>
      <c r="I125" s="250"/>
      <c r="J125" s="251">
        <f>ROUND(I125*H125,2)</f>
        <v>0</v>
      </c>
      <c r="K125" s="247" t="s">
        <v>258</v>
      </c>
      <c r="L125" s="45"/>
      <c r="M125" s="252" t="s">
        <v>1</v>
      </c>
      <c r="N125" s="253" t="s">
        <v>47</v>
      </c>
      <c r="O125" s="92"/>
      <c r="P125" s="254">
        <f>O125*H125</f>
        <v>0</v>
      </c>
      <c r="Q125" s="254">
        <v>0.14099999999999999</v>
      </c>
      <c r="R125" s="254">
        <f>Q125*H125</f>
        <v>57.527999999999992</v>
      </c>
      <c r="S125" s="254">
        <v>0</v>
      </c>
      <c r="T125" s="255">
        <f>S125*H125</f>
        <v>0</v>
      </c>
      <c r="U125" s="39"/>
      <c r="V125" s="39"/>
      <c r="W125" s="39"/>
      <c r="X125" s="39"/>
      <c r="Y125" s="39"/>
      <c r="Z125" s="39"/>
      <c r="AA125" s="39"/>
      <c r="AB125" s="39"/>
      <c r="AC125" s="39"/>
      <c r="AD125" s="39"/>
      <c r="AE125" s="39"/>
      <c r="AR125" s="256" t="s">
        <v>586</v>
      </c>
      <c r="AT125" s="256" t="s">
        <v>255</v>
      </c>
      <c r="AU125" s="256" t="s">
        <v>14</v>
      </c>
      <c r="AY125" s="18" t="s">
        <v>253</v>
      </c>
      <c r="BE125" s="257">
        <f>IF(N125="základní",J125,0)</f>
        <v>0</v>
      </c>
      <c r="BF125" s="257">
        <f>IF(N125="snížená",J125,0)</f>
        <v>0</v>
      </c>
      <c r="BG125" s="257">
        <f>IF(N125="zákl. přenesená",J125,0)</f>
        <v>0</v>
      </c>
      <c r="BH125" s="257">
        <f>IF(N125="sníž. přenesená",J125,0)</f>
        <v>0</v>
      </c>
      <c r="BI125" s="257">
        <f>IF(N125="nulová",J125,0)</f>
        <v>0</v>
      </c>
      <c r="BJ125" s="18" t="s">
        <v>90</v>
      </c>
      <c r="BK125" s="257">
        <f>ROUND(I125*H125,2)</f>
        <v>0</v>
      </c>
      <c r="BL125" s="18" t="s">
        <v>586</v>
      </c>
      <c r="BM125" s="256" t="s">
        <v>1238</v>
      </c>
    </row>
    <row r="126" s="2" customFormat="1" ht="16.5" customHeight="1">
      <c r="A126" s="39"/>
      <c r="B126" s="40"/>
      <c r="C126" s="284" t="s">
        <v>285</v>
      </c>
      <c r="D126" s="284" t="s">
        <v>452</v>
      </c>
      <c r="E126" s="285" t="s">
        <v>1198</v>
      </c>
      <c r="F126" s="286" t="s">
        <v>1199</v>
      </c>
      <c r="G126" s="287" t="s">
        <v>144</v>
      </c>
      <c r="H126" s="288">
        <v>480</v>
      </c>
      <c r="I126" s="289"/>
      <c r="J126" s="290">
        <f>ROUND(I126*H126,2)</f>
        <v>0</v>
      </c>
      <c r="K126" s="286" t="s">
        <v>1</v>
      </c>
      <c r="L126" s="291"/>
      <c r="M126" s="292" t="s">
        <v>1</v>
      </c>
      <c r="N126" s="293" t="s">
        <v>47</v>
      </c>
      <c r="O126" s="92"/>
      <c r="P126" s="254">
        <f>O126*H126</f>
        <v>0</v>
      </c>
      <c r="Q126" s="254">
        <v>0.0088000000000000005</v>
      </c>
      <c r="R126" s="254">
        <f>Q126*H126</f>
        <v>4.2240000000000002</v>
      </c>
      <c r="S126" s="254">
        <v>0</v>
      </c>
      <c r="T126" s="255">
        <f>S126*H126</f>
        <v>0</v>
      </c>
      <c r="U126" s="39"/>
      <c r="V126" s="39"/>
      <c r="W126" s="39"/>
      <c r="X126" s="39"/>
      <c r="Y126" s="39"/>
      <c r="Z126" s="39"/>
      <c r="AA126" s="39"/>
      <c r="AB126" s="39"/>
      <c r="AC126" s="39"/>
      <c r="AD126" s="39"/>
      <c r="AE126" s="39"/>
      <c r="AR126" s="256" t="s">
        <v>1124</v>
      </c>
      <c r="AT126" s="256" t="s">
        <v>452</v>
      </c>
      <c r="AU126" s="256" t="s">
        <v>14</v>
      </c>
      <c r="AY126" s="18" t="s">
        <v>253</v>
      </c>
      <c r="BE126" s="257">
        <f>IF(N126="základní",J126,0)</f>
        <v>0</v>
      </c>
      <c r="BF126" s="257">
        <f>IF(N126="snížená",J126,0)</f>
        <v>0</v>
      </c>
      <c r="BG126" s="257">
        <f>IF(N126="zákl. přenesená",J126,0)</f>
        <v>0</v>
      </c>
      <c r="BH126" s="257">
        <f>IF(N126="sníž. přenesená",J126,0)</f>
        <v>0</v>
      </c>
      <c r="BI126" s="257">
        <f>IF(N126="nulová",J126,0)</f>
        <v>0</v>
      </c>
      <c r="BJ126" s="18" t="s">
        <v>90</v>
      </c>
      <c r="BK126" s="257">
        <f>ROUND(I126*H126,2)</f>
        <v>0</v>
      </c>
      <c r="BL126" s="18" t="s">
        <v>586</v>
      </c>
      <c r="BM126" s="256" t="s">
        <v>1239</v>
      </c>
    </row>
    <row r="127" s="2" customFormat="1" ht="24" customHeight="1">
      <c r="A127" s="39"/>
      <c r="B127" s="40"/>
      <c r="C127" s="245" t="s">
        <v>289</v>
      </c>
      <c r="D127" s="245" t="s">
        <v>255</v>
      </c>
      <c r="E127" s="246" t="s">
        <v>1201</v>
      </c>
      <c r="F127" s="247" t="s">
        <v>1202</v>
      </c>
      <c r="G127" s="248" t="s">
        <v>144</v>
      </c>
      <c r="H127" s="249">
        <v>480</v>
      </c>
      <c r="I127" s="250"/>
      <c r="J127" s="251">
        <f>ROUND(I127*H127,2)</f>
        <v>0</v>
      </c>
      <c r="K127" s="247" t="s">
        <v>258</v>
      </c>
      <c r="L127" s="45"/>
      <c r="M127" s="252" t="s">
        <v>1</v>
      </c>
      <c r="N127" s="253" t="s">
        <v>47</v>
      </c>
      <c r="O127" s="92"/>
      <c r="P127" s="254">
        <f>O127*H127</f>
        <v>0</v>
      </c>
      <c r="Q127" s="254">
        <v>0.22563</v>
      </c>
      <c r="R127" s="254">
        <f>Q127*H127</f>
        <v>108.30240000000001</v>
      </c>
      <c r="S127" s="254">
        <v>0</v>
      </c>
      <c r="T127" s="255">
        <f>S127*H127</f>
        <v>0</v>
      </c>
      <c r="U127" s="39"/>
      <c r="V127" s="39"/>
      <c r="W127" s="39"/>
      <c r="X127" s="39"/>
      <c r="Y127" s="39"/>
      <c r="Z127" s="39"/>
      <c r="AA127" s="39"/>
      <c r="AB127" s="39"/>
      <c r="AC127" s="39"/>
      <c r="AD127" s="39"/>
      <c r="AE127" s="39"/>
      <c r="AR127" s="256" t="s">
        <v>586</v>
      </c>
      <c r="AT127" s="256" t="s">
        <v>255</v>
      </c>
      <c r="AU127" s="256" t="s">
        <v>14</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586</v>
      </c>
      <c r="BM127" s="256" t="s">
        <v>1240</v>
      </c>
    </row>
    <row r="128" s="2" customFormat="1" ht="16.5" customHeight="1">
      <c r="A128" s="39"/>
      <c r="B128" s="40"/>
      <c r="C128" s="284" t="s">
        <v>293</v>
      </c>
      <c r="D128" s="284" t="s">
        <v>452</v>
      </c>
      <c r="E128" s="285" t="s">
        <v>1170</v>
      </c>
      <c r="F128" s="286" t="s">
        <v>1171</v>
      </c>
      <c r="G128" s="287" t="s">
        <v>144</v>
      </c>
      <c r="H128" s="288">
        <v>80</v>
      </c>
      <c r="I128" s="289"/>
      <c r="J128" s="290">
        <f>ROUND(I128*H128,2)</f>
        <v>0</v>
      </c>
      <c r="K128" s="286" t="s">
        <v>1</v>
      </c>
      <c r="L128" s="291"/>
      <c r="M128" s="292" t="s">
        <v>1</v>
      </c>
      <c r="N128" s="293" t="s">
        <v>47</v>
      </c>
      <c r="O128" s="92"/>
      <c r="P128" s="254">
        <f>O128*H128</f>
        <v>0</v>
      </c>
      <c r="Q128" s="254">
        <v>0</v>
      </c>
      <c r="R128" s="254">
        <f>Q128*H128</f>
        <v>0</v>
      </c>
      <c r="S128" s="254">
        <v>0</v>
      </c>
      <c r="T128" s="255">
        <f>S128*H128</f>
        <v>0</v>
      </c>
      <c r="U128" s="39"/>
      <c r="V128" s="39"/>
      <c r="W128" s="39"/>
      <c r="X128" s="39"/>
      <c r="Y128" s="39"/>
      <c r="Z128" s="39"/>
      <c r="AA128" s="39"/>
      <c r="AB128" s="39"/>
      <c r="AC128" s="39"/>
      <c r="AD128" s="39"/>
      <c r="AE128" s="39"/>
      <c r="AR128" s="256" t="s">
        <v>1124</v>
      </c>
      <c r="AT128" s="256" t="s">
        <v>452</v>
      </c>
      <c r="AU128" s="256" t="s">
        <v>14</v>
      </c>
      <c r="AY128" s="18" t="s">
        <v>253</v>
      </c>
      <c r="BE128" s="257">
        <f>IF(N128="základní",J128,0)</f>
        <v>0</v>
      </c>
      <c r="BF128" s="257">
        <f>IF(N128="snížená",J128,0)</f>
        <v>0</v>
      </c>
      <c r="BG128" s="257">
        <f>IF(N128="zákl. přenesená",J128,0)</f>
        <v>0</v>
      </c>
      <c r="BH128" s="257">
        <f>IF(N128="sníž. přenesená",J128,0)</f>
        <v>0</v>
      </c>
      <c r="BI128" s="257">
        <f>IF(N128="nulová",J128,0)</f>
        <v>0</v>
      </c>
      <c r="BJ128" s="18" t="s">
        <v>90</v>
      </c>
      <c r="BK128" s="257">
        <f>ROUND(I128*H128,2)</f>
        <v>0</v>
      </c>
      <c r="BL128" s="18" t="s">
        <v>586</v>
      </c>
      <c r="BM128" s="256" t="s">
        <v>1241</v>
      </c>
    </row>
    <row r="129" s="2" customFormat="1" ht="24" customHeight="1">
      <c r="A129" s="39"/>
      <c r="B129" s="40"/>
      <c r="C129" s="245" t="s">
        <v>299</v>
      </c>
      <c r="D129" s="245" t="s">
        <v>255</v>
      </c>
      <c r="E129" s="246" t="s">
        <v>1173</v>
      </c>
      <c r="F129" s="247" t="s">
        <v>1174</v>
      </c>
      <c r="G129" s="248" t="s">
        <v>144</v>
      </c>
      <c r="H129" s="249">
        <v>408</v>
      </c>
      <c r="I129" s="250"/>
      <c r="J129" s="251">
        <f>ROUND(I129*H129,2)</f>
        <v>0</v>
      </c>
      <c r="K129" s="247" t="s">
        <v>258</v>
      </c>
      <c r="L129" s="45"/>
      <c r="M129" s="252" t="s">
        <v>1</v>
      </c>
      <c r="N129" s="253" t="s">
        <v>47</v>
      </c>
      <c r="O129" s="92"/>
      <c r="P129" s="254">
        <f>O129*H129</f>
        <v>0</v>
      </c>
      <c r="Q129" s="254">
        <v>0</v>
      </c>
      <c r="R129" s="254">
        <f>Q129*H129</f>
        <v>0</v>
      </c>
      <c r="S129" s="254">
        <v>0</v>
      </c>
      <c r="T129" s="255">
        <f>S129*H129</f>
        <v>0</v>
      </c>
      <c r="U129" s="39"/>
      <c r="V129" s="39"/>
      <c r="W129" s="39"/>
      <c r="X129" s="39"/>
      <c r="Y129" s="39"/>
      <c r="Z129" s="39"/>
      <c r="AA129" s="39"/>
      <c r="AB129" s="39"/>
      <c r="AC129" s="39"/>
      <c r="AD129" s="39"/>
      <c r="AE129" s="39"/>
      <c r="AR129" s="256" t="s">
        <v>586</v>
      </c>
      <c r="AT129" s="256" t="s">
        <v>255</v>
      </c>
      <c r="AU129" s="256" t="s">
        <v>14</v>
      </c>
      <c r="AY129" s="18" t="s">
        <v>253</v>
      </c>
      <c r="BE129" s="257">
        <f>IF(N129="základní",J129,0)</f>
        <v>0</v>
      </c>
      <c r="BF129" s="257">
        <f>IF(N129="snížená",J129,0)</f>
        <v>0</v>
      </c>
      <c r="BG129" s="257">
        <f>IF(N129="zákl. přenesená",J129,0)</f>
        <v>0</v>
      </c>
      <c r="BH129" s="257">
        <f>IF(N129="sníž. přenesená",J129,0)</f>
        <v>0</v>
      </c>
      <c r="BI129" s="257">
        <f>IF(N129="nulová",J129,0)</f>
        <v>0</v>
      </c>
      <c r="BJ129" s="18" t="s">
        <v>90</v>
      </c>
      <c r="BK129" s="257">
        <f>ROUND(I129*H129,2)</f>
        <v>0</v>
      </c>
      <c r="BL129" s="18" t="s">
        <v>586</v>
      </c>
      <c r="BM129" s="256" t="s">
        <v>1242</v>
      </c>
    </row>
    <row r="130" s="2" customFormat="1" ht="24" customHeight="1">
      <c r="A130" s="39"/>
      <c r="B130" s="40"/>
      <c r="C130" s="245" t="s">
        <v>303</v>
      </c>
      <c r="D130" s="245" t="s">
        <v>255</v>
      </c>
      <c r="E130" s="246" t="s">
        <v>1206</v>
      </c>
      <c r="F130" s="247" t="s">
        <v>1207</v>
      </c>
      <c r="G130" s="248" t="s">
        <v>144</v>
      </c>
      <c r="H130" s="249">
        <v>80</v>
      </c>
      <c r="I130" s="250"/>
      <c r="J130" s="251">
        <f>ROUND(I130*H130,2)</f>
        <v>0</v>
      </c>
      <c r="K130" s="247" t="s">
        <v>258</v>
      </c>
      <c r="L130" s="45"/>
      <c r="M130" s="252" t="s">
        <v>1</v>
      </c>
      <c r="N130" s="253" t="s">
        <v>47</v>
      </c>
      <c r="O130" s="92"/>
      <c r="P130" s="254">
        <f>O130*H130</f>
        <v>0</v>
      </c>
      <c r="Q130" s="254">
        <v>0</v>
      </c>
      <c r="R130" s="254">
        <f>Q130*H130</f>
        <v>0</v>
      </c>
      <c r="S130" s="254">
        <v>0</v>
      </c>
      <c r="T130" s="255">
        <f>S130*H130</f>
        <v>0</v>
      </c>
      <c r="U130" s="39"/>
      <c r="V130" s="39"/>
      <c r="W130" s="39"/>
      <c r="X130" s="39"/>
      <c r="Y130" s="39"/>
      <c r="Z130" s="39"/>
      <c r="AA130" s="39"/>
      <c r="AB130" s="39"/>
      <c r="AC130" s="39"/>
      <c r="AD130" s="39"/>
      <c r="AE130" s="39"/>
      <c r="AR130" s="256" t="s">
        <v>586</v>
      </c>
      <c r="AT130" s="256" t="s">
        <v>255</v>
      </c>
      <c r="AU130" s="256" t="s">
        <v>14</v>
      </c>
      <c r="AY130" s="18" t="s">
        <v>253</v>
      </c>
      <c r="BE130" s="257">
        <f>IF(N130="základní",J130,0)</f>
        <v>0</v>
      </c>
      <c r="BF130" s="257">
        <f>IF(N130="snížená",J130,0)</f>
        <v>0</v>
      </c>
      <c r="BG130" s="257">
        <f>IF(N130="zákl. přenesená",J130,0)</f>
        <v>0</v>
      </c>
      <c r="BH130" s="257">
        <f>IF(N130="sníž. přenesená",J130,0)</f>
        <v>0</v>
      </c>
      <c r="BI130" s="257">
        <f>IF(N130="nulová",J130,0)</f>
        <v>0</v>
      </c>
      <c r="BJ130" s="18" t="s">
        <v>90</v>
      </c>
      <c r="BK130" s="257">
        <f>ROUND(I130*H130,2)</f>
        <v>0</v>
      </c>
      <c r="BL130" s="18" t="s">
        <v>586</v>
      </c>
      <c r="BM130" s="256" t="s">
        <v>1243</v>
      </c>
    </row>
    <row r="131" s="2" customFormat="1" ht="16.5" customHeight="1">
      <c r="A131" s="39"/>
      <c r="B131" s="40"/>
      <c r="C131" s="245" t="s">
        <v>308</v>
      </c>
      <c r="D131" s="245" t="s">
        <v>255</v>
      </c>
      <c r="E131" s="246" t="s">
        <v>1176</v>
      </c>
      <c r="F131" s="247" t="s">
        <v>1177</v>
      </c>
      <c r="G131" s="248" t="s">
        <v>178</v>
      </c>
      <c r="H131" s="249">
        <v>26</v>
      </c>
      <c r="I131" s="250"/>
      <c r="J131" s="251">
        <f>ROUND(I131*H131,2)</f>
        <v>0</v>
      </c>
      <c r="K131" s="247" t="s">
        <v>1</v>
      </c>
      <c r="L131" s="45"/>
      <c r="M131" s="252" t="s">
        <v>1</v>
      </c>
      <c r="N131" s="253" t="s">
        <v>47</v>
      </c>
      <c r="O131" s="92"/>
      <c r="P131" s="254">
        <f>O131*H131</f>
        <v>0</v>
      </c>
      <c r="Q131" s="254">
        <v>0</v>
      </c>
      <c r="R131" s="254">
        <f>Q131*H131</f>
        <v>0</v>
      </c>
      <c r="S131" s="254">
        <v>0</v>
      </c>
      <c r="T131" s="255">
        <f>S131*H131</f>
        <v>0</v>
      </c>
      <c r="U131" s="39"/>
      <c r="V131" s="39"/>
      <c r="W131" s="39"/>
      <c r="X131" s="39"/>
      <c r="Y131" s="39"/>
      <c r="Z131" s="39"/>
      <c r="AA131" s="39"/>
      <c r="AB131" s="39"/>
      <c r="AC131" s="39"/>
      <c r="AD131" s="39"/>
      <c r="AE131" s="39"/>
      <c r="AR131" s="256" t="s">
        <v>586</v>
      </c>
      <c r="AT131" s="256" t="s">
        <v>255</v>
      </c>
      <c r="AU131" s="256" t="s">
        <v>14</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586</v>
      </c>
      <c r="BM131" s="256" t="s">
        <v>1244</v>
      </c>
    </row>
    <row r="132" s="2" customFormat="1" ht="24" customHeight="1">
      <c r="A132" s="39"/>
      <c r="B132" s="40"/>
      <c r="C132" s="245" t="s">
        <v>313</v>
      </c>
      <c r="D132" s="245" t="s">
        <v>255</v>
      </c>
      <c r="E132" s="246" t="s">
        <v>1179</v>
      </c>
      <c r="F132" s="247" t="s">
        <v>1180</v>
      </c>
      <c r="G132" s="248" t="s">
        <v>152</v>
      </c>
      <c r="H132" s="249">
        <v>36.899999999999999</v>
      </c>
      <c r="I132" s="250"/>
      <c r="J132" s="251">
        <f>ROUND(I132*H132,2)</f>
        <v>0</v>
      </c>
      <c r="K132" s="247" t="s">
        <v>258</v>
      </c>
      <c r="L132" s="45"/>
      <c r="M132" s="252" t="s">
        <v>1</v>
      </c>
      <c r="N132" s="253" t="s">
        <v>47</v>
      </c>
      <c r="O132" s="92"/>
      <c r="P132" s="254">
        <f>O132*H132</f>
        <v>0</v>
      </c>
      <c r="Q132" s="254">
        <v>0</v>
      </c>
      <c r="R132" s="254">
        <f>Q132*H132</f>
        <v>0</v>
      </c>
      <c r="S132" s="254">
        <v>0</v>
      </c>
      <c r="T132" s="255">
        <f>S132*H132</f>
        <v>0</v>
      </c>
      <c r="U132" s="39"/>
      <c r="V132" s="39"/>
      <c r="W132" s="39"/>
      <c r="X132" s="39"/>
      <c r="Y132" s="39"/>
      <c r="Z132" s="39"/>
      <c r="AA132" s="39"/>
      <c r="AB132" s="39"/>
      <c r="AC132" s="39"/>
      <c r="AD132" s="39"/>
      <c r="AE132" s="39"/>
      <c r="AR132" s="256" t="s">
        <v>586</v>
      </c>
      <c r="AT132" s="256" t="s">
        <v>255</v>
      </c>
      <c r="AU132" s="256" t="s">
        <v>14</v>
      </c>
      <c r="AY132" s="18" t="s">
        <v>253</v>
      </c>
      <c r="BE132" s="257">
        <f>IF(N132="základní",J132,0)</f>
        <v>0</v>
      </c>
      <c r="BF132" s="257">
        <f>IF(N132="snížená",J132,0)</f>
        <v>0</v>
      </c>
      <c r="BG132" s="257">
        <f>IF(N132="zákl. přenesená",J132,0)</f>
        <v>0</v>
      </c>
      <c r="BH132" s="257">
        <f>IF(N132="sníž. přenesená",J132,0)</f>
        <v>0</v>
      </c>
      <c r="BI132" s="257">
        <f>IF(N132="nulová",J132,0)</f>
        <v>0</v>
      </c>
      <c r="BJ132" s="18" t="s">
        <v>90</v>
      </c>
      <c r="BK132" s="257">
        <f>ROUND(I132*H132,2)</f>
        <v>0</v>
      </c>
      <c r="BL132" s="18" t="s">
        <v>586</v>
      </c>
      <c r="BM132" s="256" t="s">
        <v>1245</v>
      </c>
    </row>
    <row r="133" s="2" customFormat="1" ht="24" customHeight="1">
      <c r="A133" s="39"/>
      <c r="B133" s="40"/>
      <c r="C133" s="245" t="s">
        <v>318</v>
      </c>
      <c r="D133" s="245" t="s">
        <v>255</v>
      </c>
      <c r="E133" s="246" t="s">
        <v>1182</v>
      </c>
      <c r="F133" s="247" t="s">
        <v>1183</v>
      </c>
      <c r="G133" s="248" t="s">
        <v>152</v>
      </c>
      <c r="H133" s="249">
        <v>36.899999999999999</v>
      </c>
      <c r="I133" s="250"/>
      <c r="J133" s="251">
        <f>ROUND(I133*H133,2)</f>
        <v>0</v>
      </c>
      <c r="K133" s="247" t="s">
        <v>258</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586</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586</v>
      </c>
      <c r="BM133" s="256" t="s">
        <v>1246</v>
      </c>
    </row>
    <row r="134" s="2" customFormat="1" ht="24" customHeight="1">
      <c r="A134" s="39"/>
      <c r="B134" s="40"/>
      <c r="C134" s="245" t="s">
        <v>323</v>
      </c>
      <c r="D134" s="245" t="s">
        <v>255</v>
      </c>
      <c r="E134" s="246" t="s">
        <v>1212</v>
      </c>
      <c r="F134" s="247" t="s">
        <v>1231</v>
      </c>
      <c r="G134" s="248" t="s">
        <v>1214</v>
      </c>
      <c r="H134" s="249">
        <v>2</v>
      </c>
      <c r="I134" s="250"/>
      <c r="J134" s="251">
        <f>ROUND(I134*H134,2)</f>
        <v>0</v>
      </c>
      <c r="K134" s="247" t="s">
        <v>1</v>
      </c>
      <c r="L134" s="45"/>
      <c r="M134" s="309" t="s">
        <v>1</v>
      </c>
      <c r="N134" s="310" t="s">
        <v>47</v>
      </c>
      <c r="O134" s="306"/>
      <c r="P134" s="307">
        <f>O134*H134</f>
        <v>0</v>
      </c>
      <c r="Q134" s="307">
        <v>0</v>
      </c>
      <c r="R134" s="307">
        <f>Q134*H134</f>
        <v>0</v>
      </c>
      <c r="S134" s="307">
        <v>0</v>
      </c>
      <c r="T134" s="308">
        <f>S134*H134</f>
        <v>0</v>
      </c>
      <c r="U134" s="39"/>
      <c r="V134" s="39"/>
      <c r="W134" s="39"/>
      <c r="X134" s="39"/>
      <c r="Y134" s="39"/>
      <c r="Z134" s="39"/>
      <c r="AA134" s="39"/>
      <c r="AB134" s="39"/>
      <c r="AC134" s="39"/>
      <c r="AD134" s="39"/>
      <c r="AE134" s="39"/>
      <c r="AR134" s="256" t="s">
        <v>259</v>
      </c>
      <c r="AT134" s="256" t="s">
        <v>255</v>
      </c>
      <c r="AU134" s="256" t="s">
        <v>14</v>
      </c>
      <c r="AY134" s="18" t="s">
        <v>253</v>
      </c>
      <c r="BE134" s="257">
        <f>IF(N134="základní",J134,0)</f>
        <v>0</v>
      </c>
      <c r="BF134" s="257">
        <f>IF(N134="snížená",J134,0)</f>
        <v>0</v>
      </c>
      <c r="BG134" s="257">
        <f>IF(N134="zákl. přenesená",J134,0)</f>
        <v>0</v>
      </c>
      <c r="BH134" s="257">
        <f>IF(N134="sníž. přenesená",J134,0)</f>
        <v>0</v>
      </c>
      <c r="BI134" s="257">
        <f>IF(N134="nulová",J134,0)</f>
        <v>0</v>
      </c>
      <c r="BJ134" s="18" t="s">
        <v>90</v>
      </c>
      <c r="BK134" s="257">
        <f>ROUND(I134*H134,2)</f>
        <v>0</v>
      </c>
      <c r="BL134" s="18" t="s">
        <v>259</v>
      </c>
      <c r="BM134" s="256" t="s">
        <v>1247</v>
      </c>
    </row>
    <row r="135" s="2" customFormat="1" ht="6.96" customHeight="1">
      <c r="A135" s="39"/>
      <c r="B135" s="67"/>
      <c r="C135" s="68"/>
      <c r="D135" s="68"/>
      <c r="E135" s="68"/>
      <c r="F135" s="68"/>
      <c r="G135" s="68"/>
      <c r="H135" s="68"/>
      <c r="I135" s="194"/>
      <c r="J135" s="68"/>
      <c r="K135" s="68"/>
      <c r="L135" s="45"/>
      <c r="M135" s="39"/>
      <c r="O135" s="39"/>
      <c r="P135" s="39"/>
      <c r="Q135" s="39"/>
      <c r="R135" s="39"/>
      <c r="S135" s="39"/>
      <c r="T135" s="39"/>
      <c r="U135" s="39"/>
      <c r="V135" s="39"/>
      <c r="W135" s="39"/>
      <c r="X135" s="39"/>
      <c r="Y135" s="39"/>
      <c r="Z135" s="39"/>
      <c r="AA135" s="39"/>
      <c r="AB135" s="39"/>
      <c r="AC135" s="39"/>
      <c r="AD135" s="39"/>
      <c r="AE135" s="39"/>
    </row>
  </sheetData>
  <sheetProtection sheet="1" autoFilter="0" formatColumns="0" formatRows="0" objects="1" scenarios="1" spinCount="100000" saltValue="Sp9kSrX1amBXmPwR8JD/ih3PSQTRzCQHN0qDTVyVPZEy2odmT1devIq0Y2OodzZygdx7opOvjtvt8CWH48lgKQ==" hashValue="zBp9DTX4PKs06C4NCsUIoxRfyyoZ5cV6jSfR5xs1JpR8pR/2ZuIFz6FrwgJOLsjb1IblfDez9CAFC2+5UD25eA==" algorithmName="SHA-512" password="CC35"/>
  <autoFilter ref="C117:K134"/>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110</v>
      </c>
      <c r="AZ2" s="148" t="s">
        <v>1248</v>
      </c>
      <c r="BA2" s="148" t="s">
        <v>1249</v>
      </c>
      <c r="BB2" s="148" t="s">
        <v>140</v>
      </c>
      <c r="BC2" s="148" t="s">
        <v>1250</v>
      </c>
      <c r="BD2" s="148" t="s">
        <v>14</v>
      </c>
    </row>
    <row r="3" s="1" customFormat="1" ht="6.96" customHeight="1">
      <c r="B3" s="149"/>
      <c r="C3" s="150"/>
      <c r="D3" s="150"/>
      <c r="E3" s="150"/>
      <c r="F3" s="150"/>
      <c r="G3" s="150"/>
      <c r="H3" s="150"/>
      <c r="I3" s="151"/>
      <c r="J3" s="150"/>
      <c r="K3" s="150"/>
      <c r="L3" s="21"/>
      <c r="AT3" s="18" t="s">
        <v>14</v>
      </c>
      <c r="AZ3" s="148" t="s">
        <v>168</v>
      </c>
      <c r="BA3" s="148" t="s">
        <v>168</v>
      </c>
      <c r="BB3" s="148" t="s">
        <v>144</v>
      </c>
      <c r="BC3" s="148" t="s">
        <v>1251</v>
      </c>
      <c r="BD3" s="148" t="s">
        <v>14</v>
      </c>
    </row>
    <row r="4" s="1" customFormat="1" ht="24.96" customHeight="1">
      <c r="B4" s="21"/>
      <c r="D4" s="152" t="s">
        <v>146</v>
      </c>
      <c r="I4" s="147"/>
      <c r="L4" s="21"/>
      <c r="M4" s="153" t="s">
        <v>10</v>
      </c>
      <c r="AT4" s="18" t="s">
        <v>4</v>
      </c>
      <c r="AZ4" s="148" t="s">
        <v>1252</v>
      </c>
      <c r="BA4" s="148" t="s">
        <v>1253</v>
      </c>
      <c r="BB4" s="148" t="s">
        <v>140</v>
      </c>
      <c r="BC4" s="148" t="s">
        <v>1254</v>
      </c>
      <c r="BD4" s="148" t="s">
        <v>14</v>
      </c>
    </row>
    <row r="5" s="1" customFormat="1" ht="6.96" customHeight="1">
      <c r="B5" s="21"/>
      <c r="I5" s="147"/>
      <c r="L5" s="21"/>
      <c r="AZ5" s="148" t="s">
        <v>183</v>
      </c>
      <c r="BA5" s="148" t="s">
        <v>184</v>
      </c>
      <c r="BB5" s="148" t="s">
        <v>185</v>
      </c>
      <c r="BC5" s="148" t="s">
        <v>1255</v>
      </c>
      <c r="BD5" s="148" t="s">
        <v>14</v>
      </c>
    </row>
    <row r="6" s="1" customFormat="1" ht="12" customHeight="1">
      <c r="B6" s="21"/>
      <c r="D6" s="154" t="s">
        <v>16</v>
      </c>
      <c r="I6" s="147"/>
      <c r="L6" s="21"/>
      <c r="AZ6" s="148" t="s">
        <v>187</v>
      </c>
      <c r="BA6" s="148" t="s">
        <v>188</v>
      </c>
      <c r="BB6" s="148" t="s">
        <v>185</v>
      </c>
      <c r="BC6" s="148" t="s">
        <v>1256</v>
      </c>
      <c r="BD6" s="148" t="s">
        <v>14</v>
      </c>
    </row>
    <row r="7" s="1" customFormat="1" ht="25.5" customHeight="1">
      <c r="B7" s="21"/>
      <c r="E7" s="155" t="str">
        <f>'Rekapitulace stavby'!K6</f>
        <v>Rekonstrukce ulice Koněvova, Praha 3, akce č. 999337 - Etapa 1 (Husitská - Černínova)</v>
      </c>
      <c r="F7" s="154"/>
      <c r="G7" s="154"/>
      <c r="H7" s="154"/>
      <c r="I7" s="147"/>
      <c r="L7" s="21"/>
      <c r="AZ7" s="148" t="s">
        <v>190</v>
      </c>
      <c r="BA7" s="148" t="s">
        <v>191</v>
      </c>
      <c r="BB7" s="148" t="s">
        <v>185</v>
      </c>
      <c r="BC7" s="148" t="s">
        <v>1257</v>
      </c>
      <c r="BD7" s="148" t="s">
        <v>14</v>
      </c>
    </row>
    <row r="8" s="1" customFormat="1" ht="12" customHeight="1">
      <c r="B8" s="21"/>
      <c r="D8" s="154" t="s">
        <v>160</v>
      </c>
      <c r="I8" s="147"/>
      <c r="L8" s="21"/>
      <c r="AZ8" s="148" t="s">
        <v>1258</v>
      </c>
      <c r="BA8" s="148" t="s">
        <v>1259</v>
      </c>
      <c r="BB8" s="148" t="s">
        <v>185</v>
      </c>
      <c r="BC8" s="148" t="s">
        <v>1260</v>
      </c>
      <c r="BD8" s="148" t="s">
        <v>14</v>
      </c>
    </row>
    <row r="9" s="2" customFormat="1" ht="16.5" customHeight="1">
      <c r="A9" s="39"/>
      <c r="B9" s="45"/>
      <c r="C9" s="39"/>
      <c r="D9" s="39"/>
      <c r="E9" s="155" t="s">
        <v>1261</v>
      </c>
      <c r="F9" s="39"/>
      <c r="G9" s="39"/>
      <c r="H9" s="39"/>
      <c r="I9" s="156"/>
      <c r="J9" s="39"/>
      <c r="K9" s="39"/>
      <c r="L9" s="64"/>
      <c r="S9" s="39"/>
      <c r="T9" s="39"/>
      <c r="U9" s="39"/>
      <c r="V9" s="39"/>
      <c r="W9" s="39"/>
      <c r="X9" s="39"/>
      <c r="Y9" s="39"/>
      <c r="Z9" s="39"/>
      <c r="AA9" s="39"/>
      <c r="AB9" s="39"/>
      <c r="AC9" s="39"/>
      <c r="AD9" s="39"/>
      <c r="AE9" s="39"/>
      <c r="AZ9" s="148" t="s">
        <v>196</v>
      </c>
      <c r="BA9" s="148" t="s">
        <v>197</v>
      </c>
      <c r="BB9" s="148" t="s">
        <v>185</v>
      </c>
      <c r="BC9" s="148" t="s">
        <v>1262</v>
      </c>
      <c r="BD9" s="148" t="s">
        <v>14</v>
      </c>
    </row>
    <row r="10" s="2" customFormat="1" ht="12" customHeight="1">
      <c r="A10" s="39"/>
      <c r="B10" s="45"/>
      <c r="C10" s="39"/>
      <c r="D10" s="154" t="s">
        <v>1263</v>
      </c>
      <c r="E10" s="39"/>
      <c r="F10" s="39"/>
      <c r="G10" s="39"/>
      <c r="H10" s="39"/>
      <c r="I10" s="156"/>
      <c r="J10" s="39"/>
      <c r="K10" s="39"/>
      <c r="L10" s="64"/>
      <c r="S10" s="39"/>
      <c r="T10" s="39"/>
      <c r="U10" s="39"/>
      <c r="V10" s="39"/>
      <c r="W10" s="39"/>
      <c r="X10" s="39"/>
      <c r="Y10" s="39"/>
      <c r="Z10" s="39"/>
      <c r="AA10" s="39"/>
      <c r="AB10" s="39"/>
      <c r="AC10" s="39"/>
      <c r="AD10" s="39"/>
      <c r="AE10" s="39"/>
      <c r="AZ10" s="148" t="s">
        <v>1264</v>
      </c>
      <c r="BA10" s="148" t="s">
        <v>1265</v>
      </c>
      <c r="BB10" s="148" t="s">
        <v>140</v>
      </c>
      <c r="BC10" s="148" t="s">
        <v>1266</v>
      </c>
      <c r="BD10" s="148" t="s">
        <v>14</v>
      </c>
    </row>
    <row r="11" s="2" customFormat="1" ht="16.5" customHeight="1">
      <c r="A11" s="39"/>
      <c r="B11" s="45"/>
      <c r="C11" s="39"/>
      <c r="D11" s="39"/>
      <c r="E11" s="157" t="s">
        <v>1267</v>
      </c>
      <c r="F11" s="39"/>
      <c r="G11" s="39"/>
      <c r="H11" s="39"/>
      <c r="I11" s="156"/>
      <c r="J11" s="39"/>
      <c r="K11" s="39"/>
      <c r="L11" s="64"/>
      <c r="S11" s="39"/>
      <c r="T11" s="39"/>
      <c r="U11" s="39"/>
      <c r="V11" s="39"/>
      <c r="W11" s="39"/>
      <c r="X11" s="39"/>
      <c r="Y11" s="39"/>
      <c r="Z11" s="39"/>
      <c r="AA11" s="39"/>
      <c r="AB11" s="39"/>
      <c r="AC11" s="39"/>
      <c r="AD11" s="39"/>
      <c r="AE11" s="39"/>
      <c r="AZ11" s="148" t="s">
        <v>1268</v>
      </c>
      <c r="BA11" s="148" t="s">
        <v>1269</v>
      </c>
      <c r="BB11" s="148" t="s">
        <v>140</v>
      </c>
      <c r="BC11" s="148" t="s">
        <v>340</v>
      </c>
      <c r="BD11" s="148" t="s">
        <v>14</v>
      </c>
    </row>
    <row r="12" s="2" customFormat="1">
      <c r="A12" s="39"/>
      <c r="B12" s="45"/>
      <c r="C12" s="39"/>
      <c r="D12" s="39"/>
      <c r="E12" s="39"/>
      <c r="F12" s="39"/>
      <c r="G12" s="39"/>
      <c r="H12" s="39"/>
      <c r="I12" s="156"/>
      <c r="J12" s="39"/>
      <c r="K12" s="39"/>
      <c r="L12" s="64"/>
      <c r="S12" s="39"/>
      <c r="T12" s="39"/>
      <c r="U12" s="39"/>
      <c r="V12" s="39"/>
      <c r="W12" s="39"/>
      <c r="X12" s="39"/>
      <c r="Y12" s="39"/>
      <c r="Z12" s="39"/>
      <c r="AA12" s="39"/>
      <c r="AB12" s="39"/>
      <c r="AC12" s="39"/>
      <c r="AD12" s="39"/>
      <c r="AE12" s="39"/>
      <c r="AZ12" s="148" t="s">
        <v>1270</v>
      </c>
      <c r="BA12" s="148" t="s">
        <v>1271</v>
      </c>
      <c r="BB12" s="148" t="s">
        <v>140</v>
      </c>
      <c r="BC12" s="148" t="s">
        <v>1272</v>
      </c>
      <c r="BD12" s="148" t="s">
        <v>14</v>
      </c>
    </row>
    <row r="13" s="2" customFormat="1" ht="12" customHeight="1">
      <c r="A13" s="39"/>
      <c r="B13" s="45"/>
      <c r="C13" s="39"/>
      <c r="D13" s="154" t="s">
        <v>18</v>
      </c>
      <c r="E13" s="39"/>
      <c r="F13" s="142" t="s">
        <v>1</v>
      </c>
      <c r="G13" s="39"/>
      <c r="H13" s="39"/>
      <c r="I13" s="158" t="s">
        <v>19</v>
      </c>
      <c r="J13" s="142" t="s">
        <v>1</v>
      </c>
      <c r="K13" s="39"/>
      <c r="L13" s="64"/>
      <c r="S13" s="39"/>
      <c r="T13" s="39"/>
      <c r="U13" s="39"/>
      <c r="V13" s="39"/>
      <c r="W13" s="39"/>
      <c r="X13" s="39"/>
      <c r="Y13" s="39"/>
      <c r="Z13" s="39"/>
      <c r="AA13" s="39"/>
      <c r="AB13" s="39"/>
      <c r="AC13" s="39"/>
      <c r="AD13" s="39"/>
      <c r="AE13" s="39"/>
      <c r="AZ13" s="148" t="s">
        <v>1273</v>
      </c>
      <c r="BA13" s="148" t="s">
        <v>1274</v>
      </c>
      <c r="BB13" s="148" t="s">
        <v>140</v>
      </c>
      <c r="BC13" s="148" t="s">
        <v>1275</v>
      </c>
      <c r="BD13" s="148" t="s">
        <v>14</v>
      </c>
    </row>
    <row r="14" s="2" customFormat="1" ht="12" customHeight="1">
      <c r="A14" s="39"/>
      <c r="B14" s="45"/>
      <c r="C14" s="39"/>
      <c r="D14" s="154" t="s">
        <v>20</v>
      </c>
      <c r="E14" s="39"/>
      <c r="F14" s="142" t="s">
        <v>21</v>
      </c>
      <c r="G14" s="39"/>
      <c r="H14" s="39"/>
      <c r="I14" s="158" t="s">
        <v>22</v>
      </c>
      <c r="J14" s="159" t="str">
        <f>'Rekapitulace stavby'!AN8</f>
        <v>8. 12. 2019</v>
      </c>
      <c r="K14" s="39"/>
      <c r="L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6"/>
      <c r="J15" s="39"/>
      <c r="K15" s="39"/>
      <c r="L15" s="64"/>
      <c r="S15" s="39"/>
      <c r="T15" s="39"/>
      <c r="U15" s="39"/>
      <c r="V15" s="39"/>
      <c r="W15" s="39"/>
      <c r="X15" s="39"/>
      <c r="Y15" s="39"/>
      <c r="Z15" s="39"/>
      <c r="AA15" s="39"/>
      <c r="AB15" s="39"/>
      <c r="AC15" s="39"/>
      <c r="AD15" s="39"/>
      <c r="AE15" s="39"/>
    </row>
    <row r="16" s="2" customFormat="1" ht="12" customHeight="1">
      <c r="A16" s="39"/>
      <c r="B16" s="45"/>
      <c r="C16" s="39"/>
      <c r="D16" s="154" t="s">
        <v>24</v>
      </c>
      <c r="E16" s="39"/>
      <c r="F16" s="39"/>
      <c r="G16" s="39"/>
      <c r="H16" s="39"/>
      <c r="I16" s="158" t="s">
        <v>25</v>
      </c>
      <c r="J16" s="142" t="s">
        <v>26</v>
      </c>
      <c r="K16" s="39"/>
      <c r="L16" s="64"/>
      <c r="S16" s="39"/>
      <c r="T16" s="39"/>
      <c r="U16" s="39"/>
      <c r="V16" s="39"/>
      <c r="W16" s="39"/>
      <c r="X16" s="39"/>
      <c r="Y16" s="39"/>
      <c r="Z16" s="39"/>
      <c r="AA16" s="39"/>
      <c r="AB16" s="39"/>
      <c r="AC16" s="39"/>
      <c r="AD16" s="39"/>
      <c r="AE16" s="39"/>
    </row>
    <row r="17" s="2" customFormat="1" ht="18" customHeight="1">
      <c r="A17" s="39"/>
      <c r="B17" s="45"/>
      <c r="C17" s="39"/>
      <c r="D17" s="39"/>
      <c r="E17" s="142" t="s">
        <v>27</v>
      </c>
      <c r="F17" s="39"/>
      <c r="G17" s="39"/>
      <c r="H17" s="39"/>
      <c r="I17" s="158" t="s">
        <v>28</v>
      </c>
      <c r="J17" s="142" t="s">
        <v>29</v>
      </c>
      <c r="K17" s="39"/>
      <c r="L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6"/>
      <c r="J18" s="39"/>
      <c r="K18" s="39"/>
      <c r="L18" s="64"/>
      <c r="S18" s="39"/>
      <c r="T18" s="39"/>
      <c r="U18" s="39"/>
      <c r="V18" s="39"/>
      <c r="W18" s="39"/>
      <c r="X18" s="39"/>
      <c r="Y18" s="39"/>
      <c r="Z18" s="39"/>
      <c r="AA18" s="39"/>
      <c r="AB18" s="39"/>
      <c r="AC18" s="39"/>
      <c r="AD18" s="39"/>
      <c r="AE18" s="39"/>
    </row>
    <row r="19" s="2" customFormat="1" ht="12" customHeight="1">
      <c r="A19" s="39"/>
      <c r="B19" s="45"/>
      <c r="C19" s="39"/>
      <c r="D19" s="154" t="s">
        <v>30</v>
      </c>
      <c r="E19" s="39"/>
      <c r="F19" s="39"/>
      <c r="G19" s="39"/>
      <c r="H19" s="39"/>
      <c r="I19" s="158" t="s">
        <v>25</v>
      </c>
      <c r="J19" s="34" t="str">
        <f>'Rekapitulace stavby'!AN13</f>
        <v>Vyplň údaj</v>
      </c>
      <c r="K19" s="39"/>
      <c r="L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2"/>
      <c r="G20" s="142"/>
      <c r="H20" s="142"/>
      <c r="I20" s="158" t="s">
        <v>28</v>
      </c>
      <c r="J20" s="34" t="str">
        <f>'Rekapitulace stavby'!AN14</f>
        <v>Vyplň údaj</v>
      </c>
      <c r="K20" s="39"/>
      <c r="L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6"/>
      <c r="J21" s="39"/>
      <c r="K21" s="39"/>
      <c r="L21" s="64"/>
      <c r="S21" s="39"/>
      <c r="T21" s="39"/>
      <c r="U21" s="39"/>
      <c r="V21" s="39"/>
      <c r="W21" s="39"/>
      <c r="X21" s="39"/>
      <c r="Y21" s="39"/>
      <c r="Z21" s="39"/>
      <c r="AA21" s="39"/>
      <c r="AB21" s="39"/>
      <c r="AC21" s="39"/>
      <c r="AD21" s="39"/>
      <c r="AE21" s="39"/>
    </row>
    <row r="22" s="2" customFormat="1" ht="12" customHeight="1">
      <c r="A22" s="39"/>
      <c r="B22" s="45"/>
      <c r="C22" s="39"/>
      <c r="D22" s="154" t="s">
        <v>32</v>
      </c>
      <c r="E22" s="39"/>
      <c r="F22" s="39"/>
      <c r="G22" s="39"/>
      <c r="H22" s="39"/>
      <c r="I22" s="158" t="s">
        <v>25</v>
      </c>
      <c r="J22" s="142" t="s">
        <v>33</v>
      </c>
      <c r="K22" s="39"/>
      <c r="L22" s="64"/>
      <c r="S22" s="39"/>
      <c r="T22" s="39"/>
      <c r="U22" s="39"/>
      <c r="V22" s="39"/>
      <c r="W22" s="39"/>
      <c r="X22" s="39"/>
      <c r="Y22" s="39"/>
      <c r="Z22" s="39"/>
      <c r="AA22" s="39"/>
      <c r="AB22" s="39"/>
      <c r="AC22" s="39"/>
      <c r="AD22" s="39"/>
      <c r="AE22" s="39"/>
    </row>
    <row r="23" s="2" customFormat="1" ht="18" customHeight="1">
      <c r="A23" s="39"/>
      <c r="B23" s="45"/>
      <c r="C23" s="39"/>
      <c r="D23" s="39"/>
      <c r="E23" s="142" t="s">
        <v>34</v>
      </c>
      <c r="F23" s="39"/>
      <c r="G23" s="39"/>
      <c r="H23" s="39"/>
      <c r="I23" s="158" t="s">
        <v>28</v>
      </c>
      <c r="J23" s="142" t="s">
        <v>35</v>
      </c>
      <c r="K23" s="39"/>
      <c r="L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6"/>
      <c r="J24" s="39"/>
      <c r="K24" s="39"/>
      <c r="L24" s="64"/>
      <c r="S24" s="39"/>
      <c r="T24" s="39"/>
      <c r="U24" s="39"/>
      <c r="V24" s="39"/>
      <c r="W24" s="39"/>
      <c r="X24" s="39"/>
      <c r="Y24" s="39"/>
      <c r="Z24" s="39"/>
      <c r="AA24" s="39"/>
      <c r="AB24" s="39"/>
      <c r="AC24" s="39"/>
      <c r="AD24" s="39"/>
      <c r="AE24" s="39"/>
    </row>
    <row r="25" s="2" customFormat="1" ht="12" customHeight="1">
      <c r="A25" s="39"/>
      <c r="B25" s="45"/>
      <c r="C25" s="39"/>
      <c r="D25" s="154" t="s">
        <v>37</v>
      </c>
      <c r="E25" s="39"/>
      <c r="F25" s="39"/>
      <c r="G25" s="39"/>
      <c r="H25" s="39"/>
      <c r="I25" s="158" t="s">
        <v>25</v>
      </c>
      <c r="J25" s="142" t="s">
        <v>38</v>
      </c>
      <c r="K25" s="39"/>
      <c r="L25" s="64"/>
      <c r="S25" s="39"/>
      <c r="T25" s="39"/>
      <c r="U25" s="39"/>
      <c r="V25" s="39"/>
      <c r="W25" s="39"/>
      <c r="X25" s="39"/>
      <c r="Y25" s="39"/>
      <c r="Z25" s="39"/>
      <c r="AA25" s="39"/>
      <c r="AB25" s="39"/>
      <c r="AC25" s="39"/>
      <c r="AD25" s="39"/>
      <c r="AE25" s="39"/>
    </row>
    <row r="26" s="2" customFormat="1" ht="18" customHeight="1">
      <c r="A26" s="39"/>
      <c r="B26" s="45"/>
      <c r="C26" s="39"/>
      <c r="D26" s="39"/>
      <c r="E26" s="142" t="s">
        <v>39</v>
      </c>
      <c r="F26" s="39"/>
      <c r="G26" s="39"/>
      <c r="H26" s="39"/>
      <c r="I26" s="158" t="s">
        <v>28</v>
      </c>
      <c r="J26" s="142" t="s">
        <v>40</v>
      </c>
      <c r="K26" s="39"/>
      <c r="L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6"/>
      <c r="J27" s="39"/>
      <c r="K27" s="39"/>
      <c r="L27" s="64"/>
      <c r="S27" s="39"/>
      <c r="T27" s="39"/>
      <c r="U27" s="39"/>
      <c r="V27" s="39"/>
      <c r="W27" s="39"/>
      <c r="X27" s="39"/>
      <c r="Y27" s="39"/>
      <c r="Z27" s="39"/>
      <c r="AA27" s="39"/>
      <c r="AB27" s="39"/>
      <c r="AC27" s="39"/>
      <c r="AD27" s="39"/>
      <c r="AE27" s="39"/>
    </row>
    <row r="28" s="2" customFormat="1" ht="12" customHeight="1">
      <c r="A28" s="39"/>
      <c r="B28" s="45"/>
      <c r="C28" s="39"/>
      <c r="D28" s="154" t="s">
        <v>41</v>
      </c>
      <c r="E28" s="39"/>
      <c r="F28" s="39"/>
      <c r="G28" s="39"/>
      <c r="H28" s="39"/>
      <c r="I28" s="156"/>
      <c r="J28" s="39"/>
      <c r="K28" s="39"/>
      <c r="L28" s="64"/>
      <c r="S28" s="39"/>
      <c r="T28" s="39"/>
      <c r="U28" s="39"/>
      <c r="V28" s="39"/>
      <c r="W28" s="39"/>
      <c r="X28" s="39"/>
      <c r="Y28" s="39"/>
      <c r="Z28" s="39"/>
      <c r="AA28" s="39"/>
      <c r="AB28" s="39"/>
      <c r="AC28" s="39"/>
      <c r="AD28" s="39"/>
      <c r="AE28" s="39"/>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39"/>
      <c r="B30" s="45"/>
      <c r="C30" s="39"/>
      <c r="D30" s="39"/>
      <c r="E30" s="39"/>
      <c r="F30" s="39"/>
      <c r="G30" s="39"/>
      <c r="H30" s="39"/>
      <c r="I30" s="156"/>
      <c r="J30" s="39"/>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25.44" customHeight="1">
      <c r="A32" s="39"/>
      <c r="B32" s="45"/>
      <c r="C32" s="39"/>
      <c r="D32" s="167" t="s">
        <v>42</v>
      </c>
      <c r="E32" s="39"/>
      <c r="F32" s="39"/>
      <c r="G32" s="39"/>
      <c r="H32" s="39"/>
      <c r="I32" s="156"/>
      <c r="J32" s="168">
        <f>ROUND(J124, 2)</f>
        <v>0</v>
      </c>
      <c r="K32" s="39"/>
      <c r="L32" s="64"/>
      <c r="S32" s="39"/>
      <c r="T32" s="39"/>
      <c r="U32" s="39"/>
      <c r="V32" s="39"/>
      <c r="W32" s="39"/>
      <c r="X32" s="39"/>
      <c r="Y32" s="39"/>
      <c r="Z32" s="39"/>
      <c r="AA32" s="39"/>
      <c r="AB32" s="39"/>
      <c r="AC32" s="39"/>
      <c r="AD32" s="39"/>
      <c r="AE32" s="39"/>
    </row>
    <row r="33" s="2" customFormat="1" ht="6.96" customHeight="1">
      <c r="A33" s="39"/>
      <c r="B33" s="45"/>
      <c r="C33" s="39"/>
      <c r="D33" s="165"/>
      <c r="E33" s="165"/>
      <c r="F33" s="165"/>
      <c r="G33" s="165"/>
      <c r="H33" s="165"/>
      <c r="I33" s="166"/>
      <c r="J33" s="165"/>
      <c r="K33" s="165"/>
      <c r="L33" s="64"/>
      <c r="S33" s="39"/>
      <c r="T33" s="39"/>
      <c r="U33" s="39"/>
      <c r="V33" s="39"/>
      <c r="W33" s="39"/>
      <c r="X33" s="39"/>
      <c r="Y33" s="39"/>
      <c r="Z33" s="39"/>
      <c r="AA33" s="39"/>
      <c r="AB33" s="39"/>
      <c r="AC33" s="39"/>
      <c r="AD33" s="39"/>
      <c r="AE33" s="39"/>
    </row>
    <row r="34" s="2" customFormat="1" ht="14.4" customHeight="1">
      <c r="A34" s="39"/>
      <c r="B34" s="45"/>
      <c r="C34" s="39"/>
      <c r="D34" s="39"/>
      <c r="E34" s="39"/>
      <c r="F34" s="169" t="s">
        <v>44</v>
      </c>
      <c r="G34" s="39"/>
      <c r="H34" s="39"/>
      <c r="I34" s="170" t="s">
        <v>43</v>
      </c>
      <c r="J34" s="169" t="s">
        <v>45</v>
      </c>
      <c r="K34" s="39"/>
      <c r="L34" s="64"/>
      <c r="S34" s="39"/>
      <c r="T34" s="39"/>
      <c r="U34" s="39"/>
      <c r="V34" s="39"/>
      <c r="W34" s="39"/>
      <c r="X34" s="39"/>
      <c r="Y34" s="39"/>
      <c r="Z34" s="39"/>
      <c r="AA34" s="39"/>
      <c r="AB34" s="39"/>
      <c r="AC34" s="39"/>
      <c r="AD34" s="39"/>
      <c r="AE34" s="39"/>
    </row>
    <row r="35" s="2" customFormat="1" ht="14.4" customHeight="1">
      <c r="A35" s="39"/>
      <c r="B35" s="45"/>
      <c r="C35" s="39"/>
      <c r="D35" s="171" t="s">
        <v>46</v>
      </c>
      <c r="E35" s="154" t="s">
        <v>47</v>
      </c>
      <c r="F35" s="172">
        <f>ROUND((SUM(BE124:BE232)),  2)</f>
        <v>0</v>
      </c>
      <c r="G35" s="39"/>
      <c r="H35" s="39"/>
      <c r="I35" s="173">
        <v>0.20999999999999999</v>
      </c>
      <c r="J35" s="172">
        <f>ROUND(((SUM(BE124:BE232))*I35),  2)</f>
        <v>0</v>
      </c>
      <c r="K35" s="39"/>
      <c r="L35" s="64"/>
      <c r="S35" s="39"/>
      <c r="T35" s="39"/>
      <c r="U35" s="39"/>
      <c r="V35" s="39"/>
      <c r="W35" s="39"/>
      <c r="X35" s="39"/>
      <c r="Y35" s="39"/>
      <c r="Z35" s="39"/>
      <c r="AA35" s="39"/>
      <c r="AB35" s="39"/>
      <c r="AC35" s="39"/>
      <c r="AD35" s="39"/>
      <c r="AE35" s="39"/>
    </row>
    <row r="36" s="2" customFormat="1" ht="14.4" customHeight="1">
      <c r="A36" s="39"/>
      <c r="B36" s="45"/>
      <c r="C36" s="39"/>
      <c r="D36" s="39"/>
      <c r="E36" s="154" t="s">
        <v>48</v>
      </c>
      <c r="F36" s="172">
        <f>ROUND((SUM(BF124:BF232)),  2)</f>
        <v>0</v>
      </c>
      <c r="G36" s="39"/>
      <c r="H36" s="39"/>
      <c r="I36" s="173">
        <v>0.14999999999999999</v>
      </c>
      <c r="J36" s="172">
        <f>ROUND(((SUM(BF124:BF232))*I36),  2)</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49</v>
      </c>
      <c r="F37" s="172">
        <f>ROUND((SUM(BG124:BG232)),  2)</f>
        <v>0</v>
      </c>
      <c r="G37" s="39"/>
      <c r="H37" s="39"/>
      <c r="I37" s="173">
        <v>0.20999999999999999</v>
      </c>
      <c r="J37" s="172">
        <f>0</f>
        <v>0</v>
      </c>
      <c r="K37" s="39"/>
      <c r="L37" s="64"/>
      <c r="S37" s="39"/>
      <c r="T37" s="39"/>
      <c r="U37" s="39"/>
      <c r="V37" s="39"/>
      <c r="W37" s="39"/>
      <c r="X37" s="39"/>
      <c r="Y37" s="39"/>
      <c r="Z37" s="39"/>
      <c r="AA37" s="39"/>
      <c r="AB37" s="39"/>
      <c r="AC37" s="39"/>
      <c r="AD37" s="39"/>
      <c r="AE37" s="39"/>
    </row>
    <row r="38" hidden="1" s="2" customFormat="1" ht="14.4" customHeight="1">
      <c r="A38" s="39"/>
      <c r="B38" s="45"/>
      <c r="C38" s="39"/>
      <c r="D38" s="39"/>
      <c r="E38" s="154" t="s">
        <v>50</v>
      </c>
      <c r="F38" s="172">
        <f>ROUND((SUM(BH124:BH232)),  2)</f>
        <v>0</v>
      </c>
      <c r="G38" s="39"/>
      <c r="H38" s="39"/>
      <c r="I38" s="173">
        <v>0.14999999999999999</v>
      </c>
      <c r="J38" s="172">
        <f>0</f>
        <v>0</v>
      </c>
      <c r="K38" s="39"/>
      <c r="L38" s="64"/>
      <c r="S38" s="39"/>
      <c r="T38" s="39"/>
      <c r="U38" s="39"/>
      <c r="V38" s="39"/>
      <c r="W38" s="39"/>
      <c r="X38" s="39"/>
      <c r="Y38" s="39"/>
      <c r="Z38" s="39"/>
      <c r="AA38" s="39"/>
      <c r="AB38" s="39"/>
      <c r="AC38" s="39"/>
      <c r="AD38" s="39"/>
      <c r="AE38" s="39"/>
    </row>
    <row r="39" hidden="1" s="2" customFormat="1" ht="14.4" customHeight="1">
      <c r="A39" s="39"/>
      <c r="B39" s="45"/>
      <c r="C39" s="39"/>
      <c r="D39" s="39"/>
      <c r="E39" s="154" t="s">
        <v>51</v>
      </c>
      <c r="F39" s="172">
        <f>ROUND((SUM(BI124:BI232)),  2)</f>
        <v>0</v>
      </c>
      <c r="G39" s="39"/>
      <c r="H39" s="39"/>
      <c r="I39" s="173">
        <v>0</v>
      </c>
      <c r="J39" s="172">
        <f>0</f>
        <v>0</v>
      </c>
      <c r="K39" s="39"/>
      <c r="L39" s="64"/>
      <c r="S39" s="39"/>
      <c r="T39" s="39"/>
      <c r="U39" s="39"/>
      <c r="V39" s="39"/>
      <c r="W39" s="39"/>
      <c r="X39" s="39"/>
      <c r="Y39" s="39"/>
      <c r="Z39" s="39"/>
      <c r="AA39" s="39"/>
      <c r="AB39" s="39"/>
      <c r="AC39" s="39"/>
      <c r="AD39" s="39"/>
      <c r="AE39" s="39"/>
    </row>
    <row r="40" s="2" customFormat="1" ht="6.96"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2" customFormat="1" ht="25.44" customHeight="1">
      <c r="A41" s="39"/>
      <c r="B41" s="45"/>
      <c r="C41" s="174"/>
      <c r="D41" s="175" t="s">
        <v>52</v>
      </c>
      <c r="E41" s="176"/>
      <c r="F41" s="176"/>
      <c r="G41" s="177" t="s">
        <v>53</v>
      </c>
      <c r="H41" s="178" t="s">
        <v>54</v>
      </c>
      <c r="I41" s="179"/>
      <c r="J41" s="180">
        <f>SUM(J32:J39)</f>
        <v>0</v>
      </c>
      <c r="K41" s="181"/>
      <c r="L41" s="64"/>
      <c r="S41" s="39"/>
      <c r="T41" s="39"/>
      <c r="U41" s="39"/>
      <c r="V41" s="39"/>
      <c r="W41" s="39"/>
      <c r="X41" s="39"/>
      <c r="Y41" s="39"/>
      <c r="Z41" s="39"/>
      <c r="AA41" s="39"/>
      <c r="AB41" s="39"/>
      <c r="AC41" s="39"/>
      <c r="AD41" s="39"/>
      <c r="AE41" s="39"/>
    </row>
    <row r="42" s="2" customFormat="1" ht="14.4" customHeight="1">
      <c r="A42" s="39"/>
      <c r="B42" s="45"/>
      <c r="C42" s="39"/>
      <c r="D42" s="39"/>
      <c r="E42" s="39"/>
      <c r="F42" s="39"/>
      <c r="G42" s="39"/>
      <c r="H42" s="39"/>
      <c r="I42" s="156"/>
      <c r="J42" s="39"/>
      <c r="K42" s="39"/>
      <c r="L42" s="64"/>
      <c r="S42" s="39"/>
      <c r="T42" s="39"/>
      <c r="U42" s="39"/>
      <c r="V42" s="39"/>
      <c r="W42" s="39"/>
      <c r="X42" s="39"/>
      <c r="Y42" s="39"/>
      <c r="Z42" s="39"/>
      <c r="AA42" s="39"/>
      <c r="AB42" s="39"/>
      <c r="AC42" s="39"/>
      <c r="AD42" s="39"/>
      <c r="AE42" s="39"/>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1" customFormat="1" ht="12" customHeight="1">
      <c r="B86" s="22"/>
      <c r="C86" s="33" t="s">
        <v>160</v>
      </c>
      <c r="D86" s="23"/>
      <c r="E86" s="23"/>
      <c r="F86" s="23"/>
      <c r="G86" s="23"/>
      <c r="H86" s="23"/>
      <c r="I86" s="147"/>
      <c r="J86" s="23"/>
      <c r="K86" s="23"/>
      <c r="L86" s="21"/>
    </row>
    <row r="87" s="2" customFormat="1" ht="16.5" customHeight="1">
      <c r="A87" s="39"/>
      <c r="B87" s="40"/>
      <c r="C87" s="41"/>
      <c r="D87" s="41"/>
      <c r="E87" s="198" t="s">
        <v>1261</v>
      </c>
      <c r="F87" s="41"/>
      <c r="G87" s="41"/>
      <c r="H87" s="41"/>
      <c r="I87" s="156"/>
      <c r="J87" s="41"/>
      <c r="K87" s="41"/>
      <c r="L87" s="64"/>
      <c r="S87" s="39"/>
      <c r="T87" s="39"/>
      <c r="U87" s="39"/>
      <c r="V87" s="39"/>
      <c r="W87" s="39"/>
      <c r="X87" s="39"/>
      <c r="Y87" s="39"/>
      <c r="Z87" s="39"/>
      <c r="AA87" s="39"/>
      <c r="AB87" s="39"/>
      <c r="AC87" s="39"/>
      <c r="AD87" s="39"/>
      <c r="AE87" s="39"/>
    </row>
    <row r="88" s="2" customFormat="1" ht="12" customHeight="1">
      <c r="A88" s="39"/>
      <c r="B88" s="40"/>
      <c r="C88" s="33" t="s">
        <v>1263</v>
      </c>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6.5" customHeight="1">
      <c r="A89" s="39"/>
      <c r="B89" s="40"/>
      <c r="C89" s="41"/>
      <c r="D89" s="41"/>
      <c r="E89" s="77" t="str">
        <f>E11</f>
        <v>SO 501.1 - Odstranění povrchů přípojek uličních vpustí</v>
      </c>
      <c r="F89" s="41"/>
      <c r="G89" s="41"/>
      <c r="H89" s="41"/>
      <c r="I89" s="156"/>
      <c r="J89" s="41"/>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2" customHeight="1">
      <c r="A91" s="39"/>
      <c r="B91" s="40"/>
      <c r="C91" s="33" t="s">
        <v>20</v>
      </c>
      <c r="D91" s="41"/>
      <c r="E91" s="41"/>
      <c r="F91" s="28" t="str">
        <f>F14</f>
        <v>ulice Koněvova</v>
      </c>
      <c r="G91" s="41"/>
      <c r="H91" s="41"/>
      <c r="I91" s="158" t="s">
        <v>22</v>
      </c>
      <c r="J91" s="80" t="str">
        <f>IF(J14="","",J14)</f>
        <v>8. 12. 2019</v>
      </c>
      <c r="K91" s="41"/>
      <c r="L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6"/>
      <c r="J92" s="41"/>
      <c r="K92" s="41"/>
      <c r="L92" s="64"/>
      <c r="S92" s="39"/>
      <c r="T92" s="39"/>
      <c r="U92" s="39"/>
      <c r="V92" s="39"/>
      <c r="W92" s="39"/>
      <c r="X92" s="39"/>
      <c r="Y92" s="39"/>
      <c r="Z92" s="39"/>
      <c r="AA92" s="39"/>
      <c r="AB92" s="39"/>
      <c r="AC92" s="39"/>
      <c r="AD92" s="39"/>
      <c r="AE92" s="39"/>
    </row>
    <row r="93" s="2" customFormat="1" ht="15.15" customHeight="1">
      <c r="A93" s="39"/>
      <c r="B93" s="40"/>
      <c r="C93" s="33" t="s">
        <v>24</v>
      </c>
      <c r="D93" s="41"/>
      <c r="E93" s="41"/>
      <c r="F93" s="28" t="str">
        <f>E17</f>
        <v>Technická správa komunikací hl. m. Prahy a.s.</v>
      </c>
      <c r="G93" s="41"/>
      <c r="H93" s="41"/>
      <c r="I93" s="158" t="s">
        <v>32</v>
      </c>
      <c r="J93" s="37" t="str">
        <f>E23</f>
        <v>DIPRO, spol s r.o.</v>
      </c>
      <c r="K93" s="41"/>
      <c r="L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8" t="s">
        <v>37</v>
      </c>
      <c r="J94" s="37" t="str">
        <f>E26</f>
        <v>TMI Building s.r.o.</v>
      </c>
      <c r="K94" s="41"/>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9.28" customHeight="1">
      <c r="A96" s="39"/>
      <c r="B96" s="40"/>
      <c r="C96" s="199" t="s">
        <v>222</v>
      </c>
      <c r="D96" s="200"/>
      <c r="E96" s="200"/>
      <c r="F96" s="200"/>
      <c r="G96" s="200"/>
      <c r="H96" s="200"/>
      <c r="I96" s="201"/>
      <c r="J96" s="202" t="s">
        <v>223</v>
      </c>
      <c r="K96" s="200"/>
      <c r="L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6"/>
      <c r="J97" s="41"/>
      <c r="K97" s="41"/>
      <c r="L97" s="64"/>
      <c r="S97" s="39"/>
      <c r="T97" s="39"/>
      <c r="U97" s="39"/>
      <c r="V97" s="39"/>
      <c r="W97" s="39"/>
      <c r="X97" s="39"/>
      <c r="Y97" s="39"/>
      <c r="Z97" s="39"/>
      <c r="AA97" s="39"/>
      <c r="AB97" s="39"/>
      <c r="AC97" s="39"/>
      <c r="AD97" s="39"/>
      <c r="AE97" s="39"/>
    </row>
    <row r="98" s="2" customFormat="1" ht="22.8" customHeight="1">
      <c r="A98" s="39"/>
      <c r="B98" s="40"/>
      <c r="C98" s="203" t="s">
        <v>224</v>
      </c>
      <c r="D98" s="41"/>
      <c r="E98" s="41"/>
      <c r="F98" s="41"/>
      <c r="G98" s="41"/>
      <c r="H98" s="41"/>
      <c r="I98" s="156"/>
      <c r="J98" s="111">
        <f>J124</f>
        <v>0</v>
      </c>
      <c r="K98" s="41"/>
      <c r="L98" s="64"/>
      <c r="S98" s="39"/>
      <c r="T98" s="39"/>
      <c r="U98" s="39"/>
      <c r="V98" s="39"/>
      <c r="W98" s="39"/>
      <c r="X98" s="39"/>
      <c r="Y98" s="39"/>
      <c r="Z98" s="39"/>
      <c r="AA98" s="39"/>
      <c r="AB98" s="39"/>
      <c r="AC98" s="39"/>
      <c r="AD98" s="39"/>
      <c r="AE98" s="39"/>
      <c r="AU98" s="18" t="s">
        <v>225</v>
      </c>
    </row>
    <row r="99" s="9" customFormat="1" ht="24.96" customHeight="1">
      <c r="A99" s="9"/>
      <c r="B99" s="204"/>
      <c r="C99" s="205"/>
      <c r="D99" s="206" t="s">
        <v>226</v>
      </c>
      <c r="E99" s="207"/>
      <c r="F99" s="207"/>
      <c r="G99" s="207"/>
      <c r="H99" s="207"/>
      <c r="I99" s="208"/>
      <c r="J99" s="209">
        <f>J125</f>
        <v>0</v>
      </c>
      <c r="K99" s="205"/>
      <c r="L99" s="210"/>
      <c r="S99" s="9"/>
      <c r="T99" s="9"/>
      <c r="U99" s="9"/>
      <c r="V99" s="9"/>
      <c r="W99" s="9"/>
      <c r="X99" s="9"/>
      <c r="Y99" s="9"/>
      <c r="Z99" s="9"/>
      <c r="AA99" s="9"/>
      <c r="AB99" s="9"/>
      <c r="AC99" s="9"/>
      <c r="AD99" s="9"/>
      <c r="AE99" s="9"/>
    </row>
    <row r="100" s="10" customFormat="1" ht="19.92" customHeight="1">
      <c r="A100" s="10"/>
      <c r="B100" s="211"/>
      <c r="C100" s="134"/>
      <c r="D100" s="212" t="s">
        <v>227</v>
      </c>
      <c r="E100" s="213"/>
      <c r="F100" s="213"/>
      <c r="G100" s="213"/>
      <c r="H100" s="213"/>
      <c r="I100" s="214"/>
      <c r="J100" s="215">
        <f>J126</f>
        <v>0</v>
      </c>
      <c r="K100" s="134"/>
      <c r="L100" s="216"/>
      <c r="S100" s="10"/>
      <c r="T100" s="10"/>
      <c r="U100" s="10"/>
      <c r="V100" s="10"/>
      <c r="W100" s="10"/>
      <c r="X100" s="10"/>
      <c r="Y100" s="10"/>
      <c r="Z100" s="10"/>
      <c r="AA100" s="10"/>
      <c r="AB100" s="10"/>
      <c r="AC100" s="10"/>
      <c r="AD100" s="10"/>
      <c r="AE100" s="10"/>
    </row>
    <row r="101" s="10" customFormat="1" ht="19.92" customHeight="1">
      <c r="A101" s="10"/>
      <c r="B101" s="211"/>
      <c r="C101" s="134"/>
      <c r="D101" s="212" t="s">
        <v>233</v>
      </c>
      <c r="E101" s="213"/>
      <c r="F101" s="213"/>
      <c r="G101" s="213"/>
      <c r="H101" s="213"/>
      <c r="I101" s="214"/>
      <c r="J101" s="215">
        <f>J176</f>
        <v>0</v>
      </c>
      <c r="K101" s="134"/>
      <c r="L101" s="216"/>
      <c r="S101" s="10"/>
      <c r="T101" s="10"/>
      <c r="U101" s="10"/>
      <c r="V101" s="10"/>
      <c r="W101" s="10"/>
      <c r="X101" s="10"/>
      <c r="Y101" s="10"/>
      <c r="Z101" s="10"/>
      <c r="AA101" s="10"/>
      <c r="AB101" s="10"/>
      <c r="AC101" s="10"/>
      <c r="AD101" s="10"/>
      <c r="AE101" s="10"/>
    </row>
    <row r="102" s="10" customFormat="1" ht="19.92" customHeight="1">
      <c r="A102" s="10"/>
      <c r="B102" s="211"/>
      <c r="C102" s="134"/>
      <c r="D102" s="212" t="s">
        <v>234</v>
      </c>
      <c r="E102" s="213"/>
      <c r="F102" s="213"/>
      <c r="G102" s="213"/>
      <c r="H102" s="213"/>
      <c r="I102" s="214"/>
      <c r="J102" s="215">
        <f>J197</f>
        <v>0</v>
      </c>
      <c r="K102" s="134"/>
      <c r="L102" s="216"/>
      <c r="S102" s="10"/>
      <c r="T102" s="10"/>
      <c r="U102" s="10"/>
      <c r="V102" s="10"/>
      <c r="W102" s="10"/>
      <c r="X102" s="10"/>
      <c r="Y102" s="10"/>
      <c r="Z102" s="10"/>
      <c r="AA102" s="10"/>
      <c r="AB102" s="10"/>
      <c r="AC102" s="10"/>
      <c r="AD102" s="10"/>
      <c r="AE102" s="10"/>
    </row>
    <row r="103" s="2" customFormat="1" ht="21.84" customHeight="1">
      <c r="A103" s="39"/>
      <c r="B103" s="40"/>
      <c r="C103" s="41"/>
      <c r="D103" s="41"/>
      <c r="E103" s="41"/>
      <c r="F103" s="41"/>
      <c r="G103" s="41"/>
      <c r="H103" s="41"/>
      <c r="I103" s="156"/>
      <c r="J103" s="41"/>
      <c r="K103" s="41"/>
      <c r="L103" s="64"/>
      <c r="S103" s="39"/>
      <c r="T103" s="39"/>
      <c r="U103" s="39"/>
      <c r="V103" s="39"/>
      <c r="W103" s="39"/>
      <c r="X103" s="39"/>
      <c r="Y103" s="39"/>
      <c r="Z103" s="39"/>
      <c r="AA103" s="39"/>
      <c r="AB103" s="39"/>
      <c r="AC103" s="39"/>
      <c r="AD103" s="39"/>
      <c r="AE103" s="39"/>
    </row>
    <row r="104" s="2" customFormat="1" ht="6.96" customHeight="1">
      <c r="A104" s="39"/>
      <c r="B104" s="67"/>
      <c r="C104" s="68"/>
      <c r="D104" s="68"/>
      <c r="E104" s="68"/>
      <c r="F104" s="68"/>
      <c r="G104" s="68"/>
      <c r="H104" s="68"/>
      <c r="I104" s="194"/>
      <c r="J104" s="68"/>
      <c r="K104" s="68"/>
      <c r="L104" s="64"/>
      <c r="S104" s="39"/>
      <c r="T104" s="39"/>
      <c r="U104" s="39"/>
      <c r="V104" s="39"/>
      <c r="W104" s="39"/>
      <c r="X104" s="39"/>
      <c r="Y104" s="39"/>
      <c r="Z104" s="39"/>
      <c r="AA104" s="39"/>
      <c r="AB104" s="39"/>
      <c r="AC104" s="39"/>
      <c r="AD104" s="39"/>
      <c r="AE104" s="39"/>
    </row>
    <row r="108" s="2" customFormat="1" ht="6.96" customHeight="1">
      <c r="A108" s="39"/>
      <c r="B108" s="69"/>
      <c r="C108" s="70"/>
      <c r="D108" s="70"/>
      <c r="E108" s="70"/>
      <c r="F108" s="70"/>
      <c r="G108" s="70"/>
      <c r="H108" s="70"/>
      <c r="I108" s="197"/>
      <c r="J108" s="70"/>
      <c r="K108" s="70"/>
      <c r="L108" s="64"/>
      <c r="S108" s="39"/>
      <c r="T108" s="39"/>
      <c r="U108" s="39"/>
      <c r="V108" s="39"/>
      <c r="W108" s="39"/>
      <c r="X108" s="39"/>
      <c r="Y108" s="39"/>
      <c r="Z108" s="39"/>
      <c r="AA108" s="39"/>
      <c r="AB108" s="39"/>
      <c r="AC108" s="39"/>
      <c r="AD108" s="39"/>
      <c r="AE108" s="39"/>
    </row>
    <row r="109" s="2" customFormat="1" ht="24.96" customHeight="1">
      <c r="A109" s="39"/>
      <c r="B109" s="40"/>
      <c r="C109" s="24" t="s">
        <v>238</v>
      </c>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156"/>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16</v>
      </c>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25.5" customHeight="1">
      <c r="A112" s="39"/>
      <c r="B112" s="40"/>
      <c r="C112" s="41"/>
      <c r="D112" s="41"/>
      <c r="E112" s="198" t="str">
        <f>E7</f>
        <v>Rekonstrukce ulice Koněvova, Praha 3, akce č. 999337 - Etapa 1 (Husitská - Černínova)</v>
      </c>
      <c r="F112" s="33"/>
      <c r="G112" s="33"/>
      <c r="H112" s="33"/>
      <c r="I112" s="156"/>
      <c r="J112" s="41"/>
      <c r="K112" s="41"/>
      <c r="L112" s="64"/>
      <c r="S112" s="39"/>
      <c r="T112" s="39"/>
      <c r="U112" s="39"/>
      <c r="V112" s="39"/>
      <c r="W112" s="39"/>
      <c r="X112" s="39"/>
      <c r="Y112" s="39"/>
      <c r="Z112" s="39"/>
      <c r="AA112" s="39"/>
      <c r="AB112" s="39"/>
      <c r="AC112" s="39"/>
      <c r="AD112" s="39"/>
      <c r="AE112" s="39"/>
    </row>
    <row r="113" s="1" customFormat="1" ht="12" customHeight="1">
      <c r="B113" s="22"/>
      <c r="C113" s="33" t="s">
        <v>160</v>
      </c>
      <c r="D113" s="23"/>
      <c r="E113" s="23"/>
      <c r="F113" s="23"/>
      <c r="G113" s="23"/>
      <c r="H113" s="23"/>
      <c r="I113" s="147"/>
      <c r="J113" s="23"/>
      <c r="K113" s="23"/>
      <c r="L113" s="21"/>
    </row>
    <row r="114" s="2" customFormat="1" ht="16.5" customHeight="1">
      <c r="A114" s="39"/>
      <c r="B114" s="40"/>
      <c r="C114" s="41"/>
      <c r="D114" s="41"/>
      <c r="E114" s="198" t="s">
        <v>1261</v>
      </c>
      <c r="F114" s="41"/>
      <c r="G114" s="41"/>
      <c r="H114" s="41"/>
      <c r="I114" s="156"/>
      <c r="J114" s="41"/>
      <c r="K114" s="41"/>
      <c r="L114" s="64"/>
      <c r="S114" s="39"/>
      <c r="T114" s="39"/>
      <c r="U114" s="39"/>
      <c r="V114" s="39"/>
      <c r="W114" s="39"/>
      <c r="X114" s="39"/>
      <c r="Y114" s="39"/>
      <c r="Z114" s="39"/>
      <c r="AA114" s="39"/>
      <c r="AB114" s="39"/>
      <c r="AC114" s="39"/>
      <c r="AD114" s="39"/>
      <c r="AE114" s="39"/>
    </row>
    <row r="115" s="2" customFormat="1" ht="12" customHeight="1">
      <c r="A115" s="39"/>
      <c r="B115" s="40"/>
      <c r="C115" s="33" t="s">
        <v>1263</v>
      </c>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2" customFormat="1" ht="16.5" customHeight="1">
      <c r="A116" s="39"/>
      <c r="B116" s="40"/>
      <c r="C116" s="41"/>
      <c r="D116" s="41"/>
      <c r="E116" s="77" t="str">
        <f>E11</f>
        <v>SO 501.1 - Odstranění povrchů přípojek uličních vpustí</v>
      </c>
      <c r="F116" s="41"/>
      <c r="G116" s="41"/>
      <c r="H116" s="41"/>
      <c r="I116" s="156"/>
      <c r="J116" s="41"/>
      <c r="K116" s="41"/>
      <c r="L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156"/>
      <c r="J117" s="41"/>
      <c r="K117" s="41"/>
      <c r="L117" s="64"/>
      <c r="S117" s="39"/>
      <c r="T117" s="39"/>
      <c r="U117" s="39"/>
      <c r="V117" s="39"/>
      <c r="W117" s="39"/>
      <c r="X117" s="39"/>
      <c r="Y117" s="39"/>
      <c r="Z117" s="39"/>
      <c r="AA117" s="39"/>
      <c r="AB117" s="39"/>
      <c r="AC117" s="39"/>
      <c r="AD117" s="39"/>
      <c r="AE117" s="39"/>
    </row>
    <row r="118" s="2" customFormat="1" ht="12" customHeight="1">
      <c r="A118" s="39"/>
      <c r="B118" s="40"/>
      <c r="C118" s="33" t="s">
        <v>20</v>
      </c>
      <c r="D118" s="41"/>
      <c r="E118" s="41"/>
      <c r="F118" s="28" t="str">
        <f>F14</f>
        <v>ulice Koněvova</v>
      </c>
      <c r="G118" s="41"/>
      <c r="H118" s="41"/>
      <c r="I118" s="158" t="s">
        <v>22</v>
      </c>
      <c r="J118" s="80" t="str">
        <f>IF(J14="","",J14)</f>
        <v>8. 12. 2019</v>
      </c>
      <c r="K118" s="41"/>
      <c r="L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156"/>
      <c r="J119" s="41"/>
      <c r="K119" s="41"/>
      <c r="L119" s="64"/>
      <c r="S119" s="39"/>
      <c r="T119" s="39"/>
      <c r="U119" s="39"/>
      <c r="V119" s="39"/>
      <c r="W119" s="39"/>
      <c r="X119" s="39"/>
      <c r="Y119" s="39"/>
      <c r="Z119" s="39"/>
      <c r="AA119" s="39"/>
      <c r="AB119" s="39"/>
      <c r="AC119" s="39"/>
      <c r="AD119" s="39"/>
      <c r="AE119" s="39"/>
    </row>
    <row r="120" s="2" customFormat="1" ht="15.15" customHeight="1">
      <c r="A120" s="39"/>
      <c r="B120" s="40"/>
      <c r="C120" s="33" t="s">
        <v>24</v>
      </c>
      <c r="D120" s="41"/>
      <c r="E120" s="41"/>
      <c r="F120" s="28" t="str">
        <f>E17</f>
        <v>Technická správa komunikací hl. m. Prahy a.s.</v>
      </c>
      <c r="G120" s="41"/>
      <c r="H120" s="41"/>
      <c r="I120" s="158" t="s">
        <v>32</v>
      </c>
      <c r="J120" s="37" t="str">
        <f>E23</f>
        <v>DIPRO, spol s r.o.</v>
      </c>
      <c r="K120" s="41"/>
      <c r="L120" s="64"/>
      <c r="S120" s="39"/>
      <c r="T120" s="39"/>
      <c r="U120" s="39"/>
      <c r="V120" s="39"/>
      <c r="W120" s="39"/>
      <c r="X120" s="39"/>
      <c r="Y120" s="39"/>
      <c r="Z120" s="39"/>
      <c r="AA120" s="39"/>
      <c r="AB120" s="39"/>
      <c r="AC120" s="39"/>
      <c r="AD120" s="39"/>
      <c r="AE120" s="39"/>
    </row>
    <row r="121" s="2" customFormat="1" ht="15.15" customHeight="1">
      <c r="A121" s="39"/>
      <c r="B121" s="40"/>
      <c r="C121" s="33" t="s">
        <v>30</v>
      </c>
      <c r="D121" s="41"/>
      <c r="E121" s="41"/>
      <c r="F121" s="28" t="str">
        <f>IF(E20="","",E20)</f>
        <v>Vyplň údaj</v>
      </c>
      <c r="G121" s="41"/>
      <c r="H121" s="41"/>
      <c r="I121" s="158" t="s">
        <v>37</v>
      </c>
      <c r="J121" s="37" t="str">
        <f>E26</f>
        <v>TMI Building s.r.o.</v>
      </c>
      <c r="K121" s="41"/>
      <c r="L121" s="64"/>
      <c r="S121" s="39"/>
      <c r="T121" s="39"/>
      <c r="U121" s="39"/>
      <c r="V121" s="39"/>
      <c r="W121" s="39"/>
      <c r="X121" s="39"/>
      <c r="Y121" s="39"/>
      <c r="Z121" s="39"/>
      <c r="AA121" s="39"/>
      <c r="AB121" s="39"/>
      <c r="AC121" s="39"/>
      <c r="AD121" s="39"/>
      <c r="AE121" s="39"/>
    </row>
    <row r="122" s="2" customFormat="1" ht="10.32" customHeight="1">
      <c r="A122" s="39"/>
      <c r="B122" s="40"/>
      <c r="C122" s="41"/>
      <c r="D122" s="41"/>
      <c r="E122" s="41"/>
      <c r="F122" s="41"/>
      <c r="G122" s="41"/>
      <c r="H122" s="41"/>
      <c r="I122" s="156"/>
      <c r="J122" s="41"/>
      <c r="K122" s="41"/>
      <c r="L122" s="64"/>
      <c r="S122" s="39"/>
      <c r="T122" s="39"/>
      <c r="U122" s="39"/>
      <c r="V122" s="39"/>
      <c r="W122" s="39"/>
      <c r="X122" s="39"/>
      <c r="Y122" s="39"/>
      <c r="Z122" s="39"/>
      <c r="AA122" s="39"/>
      <c r="AB122" s="39"/>
      <c r="AC122" s="39"/>
      <c r="AD122" s="39"/>
      <c r="AE122" s="39"/>
    </row>
    <row r="123" s="11" customFormat="1" ht="29.28" customHeight="1">
      <c r="A123" s="217"/>
      <c r="B123" s="218"/>
      <c r="C123" s="219" t="s">
        <v>239</v>
      </c>
      <c r="D123" s="220" t="s">
        <v>67</v>
      </c>
      <c r="E123" s="220" t="s">
        <v>63</v>
      </c>
      <c r="F123" s="220" t="s">
        <v>64</v>
      </c>
      <c r="G123" s="220" t="s">
        <v>240</v>
      </c>
      <c r="H123" s="220" t="s">
        <v>241</v>
      </c>
      <c r="I123" s="221" t="s">
        <v>242</v>
      </c>
      <c r="J123" s="220" t="s">
        <v>223</v>
      </c>
      <c r="K123" s="222" t="s">
        <v>243</v>
      </c>
      <c r="L123" s="223"/>
      <c r="M123" s="101" t="s">
        <v>1</v>
      </c>
      <c r="N123" s="102" t="s">
        <v>46</v>
      </c>
      <c r="O123" s="102" t="s">
        <v>244</v>
      </c>
      <c r="P123" s="102" t="s">
        <v>245</v>
      </c>
      <c r="Q123" s="102" t="s">
        <v>246</v>
      </c>
      <c r="R123" s="102" t="s">
        <v>247</v>
      </c>
      <c r="S123" s="102" t="s">
        <v>248</v>
      </c>
      <c r="T123" s="103" t="s">
        <v>249</v>
      </c>
      <c r="U123" s="217"/>
      <c r="V123" s="217"/>
      <c r="W123" s="217"/>
      <c r="X123" s="217"/>
      <c r="Y123" s="217"/>
      <c r="Z123" s="217"/>
      <c r="AA123" s="217"/>
      <c r="AB123" s="217"/>
      <c r="AC123" s="217"/>
      <c r="AD123" s="217"/>
      <c r="AE123" s="217"/>
    </row>
    <row r="124" s="2" customFormat="1" ht="22.8" customHeight="1">
      <c r="A124" s="39"/>
      <c r="B124" s="40"/>
      <c r="C124" s="108" t="s">
        <v>250</v>
      </c>
      <c r="D124" s="41"/>
      <c r="E124" s="41"/>
      <c r="F124" s="41"/>
      <c r="G124" s="41"/>
      <c r="H124" s="41"/>
      <c r="I124" s="156"/>
      <c r="J124" s="224">
        <f>BK124</f>
        <v>0</v>
      </c>
      <c r="K124" s="41"/>
      <c r="L124" s="45"/>
      <c r="M124" s="104"/>
      <c r="N124" s="225"/>
      <c r="O124" s="105"/>
      <c r="P124" s="226">
        <f>P125</f>
        <v>0</v>
      </c>
      <c r="Q124" s="105"/>
      <c r="R124" s="226">
        <f>R125</f>
        <v>0.001045233</v>
      </c>
      <c r="S124" s="105"/>
      <c r="T124" s="227">
        <f>T125</f>
        <v>574.81610000000001</v>
      </c>
      <c r="U124" s="39"/>
      <c r="V124" s="39"/>
      <c r="W124" s="39"/>
      <c r="X124" s="39"/>
      <c r="Y124" s="39"/>
      <c r="Z124" s="39"/>
      <c r="AA124" s="39"/>
      <c r="AB124" s="39"/>
      <c r="AC124" s="39"/>
      <c r="AD124" s="39"/>
      <c r="AE124" s="39"/>
      <c r="AT124" s="18" t="s">
        <v>81</v>
      </c>
      <c r="AU124" s="18" t="s">
        <v>225</v>
      </c>
      <c r="BK124" s="228">
        <f>BK125</f>
        <v>0</v>
      </c>
    </row>
    <row r="125" s="12" customFormat="1" ht="25.92" customHeight="1">
      <c r="A125" s="12"/>
      <c r="B125" s="229"/>
      <c r="C125" s="230"/>
      <c r="D125" s="231" t="s">
        <v>81</v>
      </c>
      <c r="E125" s="232" t="s">
        <v>251</v>
      </c>
      <c r="F125" s="232" t="s">
        <v>252</v>
      </c>
      <c r="G125" s="230"/>
      <c r="H125" s="230"/>
      <c r="I125" s="233"/>
      <c r="J125" s="234">
        <f>BK125</f>
        <v>0</v>
      </c>
      <c r="K125" s="230"/>
      <c r="L125" s="235"/>
      <c r="M125" s="236"/>
      <c r="N125" s="237"/>
      <c r="O125" s="237"/>
      <c r="P125" s="238">
        <f>P126+P176+P197</f>
        <v>0</v>
      </c>
      <c r="Q125" s="237"/>
      <c r="R125" s="238">
        <f>R126+R176+R197</f>
        <v>0.001045233</v>
      </c>
      <c r="S125" s="237"/>
      <c r="T125" s="239">
        <f>T126+T176+T197</f>
        <v>574.81610000000001</v>
      </c>
      <c r="U125" s="12"/>
      <c r="V125" s="12"/>
      <c r="W125" s="12"/>
      <c r="X125" s="12"/>
      <c r="Y125" s="12"/>
      <c r="Z125" s="12"/>
      <c r="AA125" s="12"/>
      <c r="AB125" s="12"/>
      <c r="AC125" s="12"/>
      <c r="AD125" s="12"/>
      <c r="AE125" s="12"/>
      <c r="AR125" s="240" t="s">
        <v>90</v>
      </c>
      <c r="AT125" s="241" t="s">
        <v>81</v>
      </c>
      <c r="AU125" s="241" t="s">
        <v>82</v>
      </c>
      <c r="AY125" s="240" t="s">
        <v>253</v>
      </c>
      <c r="BK125" s="242">
        <f>BK126+BK176+BK197</f>
        <v>0</v>
      </c>
    </row>
    <row r="126" s="12" customFormat="1" ht="22.8" customHeight="1">
      <c r="A126" s="12"/>
      <c r="B126" s="229"/>
      <c r="C126" s="230"/>
      <c r="D126" s="231" t="s">
        <v>81</v>
      </c>
      <c r="E126" s="243" t="s">
        <v>90</v>
      </c>
      <c r="F126" s="243" t="s">
        <v>254</v>
      </c>
      <c r="G126" s="230"/>
      <c r="H126" s="230"/>
      <c r="I126" s="233"/>
      <c r="J126" s="244">
        <f>BK126</f>
        <v>0</v>
      </c>
      <c r="K126" s="230"/>
      <c r="L126" s="235"/>
      <c r="M126" s="236"/>
      <c r="N126" s="237"/>
      <c r="O126" s="237"/>
      <c r="P126" s="238">
        <f>SUM(P127:P175)</f>
        <v>0</v>
      </c>
      <c r="Q126" s="237"/>
      <c r="R126" s="238">
        <f>SUM(R127:R175)</f>
        <v>0</v>
      </c>
      <c r="S126" s="237"/>
      <c r="T126" s="239">
        <f>SUM(T127:T175)</f>
        <v>574.81610000000001</v>
      </c>
      <c r="U126" s="12"/>
      <c r="V126" s="12"/>
      <c r="W126" s="12"/>
      <c r="X126" s="12"/>
      <c r="Y126" s="12"/>
      <c r="Z126" s="12"/>
      <c r="AA126" s="12"/>
      <c r="AB126" s="12"/>
      <c r="AC126" s="12"/>
      <c r="AD126" s="12"/>
      <c r="AE126" s="12"/>
      <c r="AR126" s="240" t="s">
        <v>90</v>
      </c>
      <c r="AT126" s="241" t="s">
        <v>81</v>
      </c>
      <c r="AU126" s="241" t="s">
        <v>90</v>
      </c>
      <c r="AY126" s="240" t="s">
        <v>253</v>
      </c>
      <c r="BK126" s="242">
        <f>SUM(BK127:BK175)</f>
        <v>0</v>
      </c>
    </row>
    <row r="127" s="2" customFormat="1" ht="72" customHeight="1">
      <c r="A127" s="39"/>
      <c r="B127" s="40"/>
      <c r="C127" s="245" t="s">
        <v>90</v>
      </c>
      <c r="D127" s="245" t="s">
        <v>255</v>
      </c>
      <c r="E127" s="246" t="s">
        <v>1276</v>
      </c>
      <c r="F127" s="247" t="s">
        <v>1277</v>
      </c>
      <c r="G127" s="248" t="s">
        <v>140</v>
      </c>
      <c r="H127" s="249">
        <v>2.5</v>
      </c>
      <c r="I127" s="250"/>
      <c r="J127" s="251">
        <f>ROUND(I127*H127,2)</f>
        <v>0</v>
      </c>
      <c r="K127" s="247" t="s">
        <v>258</v>
      </c>
      <c r="L127" s="45"/>
      <c r="M127" s="252" t="s">
        <v>1</v>
      </c>
      <c r="N127" s="253" t="s">
        <v>47</v>
      </c>
      <c r="O127" s="92"/>
      <c r="P127" s="254">
        <f>O127*H127</f>
        <v>0</v>
      </c>
      <c r="Q127" s="254">
        <v>0</v>
      </c>
      <c r="R127" s="254">
        <f>Q127*H127</f>
        <v>0</v>
      </c>
      <c r="S127" s="254">
        <v>0.255</v>
      </c>
      <c r="T127" s="255">
        <f>S127*H127</f>
        <v>0.63749999999999996</v>
      </c>
      <c r="U127" s="39"/>
      <c r="V127" s="39"/>
      <c r="W127" s="39"/>
      <c r="X127" s="39"/>
      <c r="Y127" s="39"/>
      <c r="Z127" s="39"/>
      <c r="AA127" s="39"/>
      <c r="AB127" s="39"/>
      <c r="AC127" s="39"/>
      <c r="AD127" s="39"/>
      <c r="AE127" s="39"/>
      <c r="AR127" s="256" t="s">
        <v>259</v>
      </c>
      <c r="AT127" s="256" t="s">
        <v>255</v>
      </c>
      <c r="AU127" s="256" t="s">
        <v>14</v>
      </c>
      <c r="AY127" s="18" t="s">
        <v>253</v>
      </c>
      <c r="BE127" s="257">
        <f>IF(N127="základní",J127,0)</f>
        <v>0</v>
      </c>
      <c r="BF127" s="257">
        <f>IF(N127="snížená",J127,0)</f>
        <v>0</v>
      </c>
      <c r="BG127" s="257">
        <f>IF(N127="zákl. přenesená",J127,0)</f>
        <v>0</v>
      </c>
      <c r="BH127" s="257">
        <f>IF(N127="sníž. přenesená",J127,0)</f>
        <v>0</v>
      </c>
      <c r="BI127" s="257">
        <f>IF(N127="nulová",J127,0)</f>
        <v>0</v>
      </c>
      <c r="BJ127" s="18" t="s">
        <v>90</v>
      </c>
      <c r="BK127" s="257">
        <f>ROUND(I127*H127,2)</f>
        <v>0</v>
      </c>
      <c r="BL127" s="18" t="s">
        <v>259</v>
      </c>
      <c r="BM127" s="256" t="s">
        <v>1278</v>
      </c>
    </row>
    <row r="128" s="2" customFormat="1">
      <c r="A128" s="39"/>
      <c r="B128" s="40"/>
      <c r="C128" s="41"/>
      <c r="D128" s="258" t="s">
        <v>261</v>
      </c>
      <c r="E128" s="41"/>
      <c r="F128" s="259" t="s">
        <v>1279</v>
      </c>
      <c r="G128" s="41"/>
      <c r="H128" s="41"/>
      <c r="I128" s="156"/>
      <c r="J128" s="41"/>
      <c r="K128" s="41"/>
      <c r="L128" s="45"/>
      <c r="M128" s="260"/>
      <c r="N128" s="261"/>
      <c r="O128" s="92"/>
      <c r="P128" s="92"/>
      <c r="Q128" s="92"/>
      <c r="R128" s="92"/>
      <c r="S128" s="92"/>
      <c r="T128" s="93"/>
      <c r="U128" s="39"/>
      <c r="V128" s="39"/>
      <c r="W128" s="39"/>
      <c r="X128" s="39"/>
      <c r="Y128" s="39"/>
      <c r="Z128" s="39"/>
      <c r="AA128" s="39"/>
      <c r="AB128" s="39"/>
      <c r="AC128" s="39"/>
      <c r="AD128" s="39"/>
      <c r="AE128" s="39"/>
      <c r="AT128" s="18" t="s">
        <v>261</v>
      </c>
      <c r="AU128" s="18" t="s">
        <v>14</v>
      </c>
    </row>
    <row r="129" s="13" customFormat="1">
      <c r="A129" s="13"/>
      <c r="B129" s="262"/>
      <c r="C129" s="263"/>
      <c r="D129" s="258" t="s">
        <v>266</v>
      </c>
      <c r="E129" s="264" t="s">
        <v>1</v>
      </c>
      <c r="F129" s="265" t="s">
        <v>1280</v>
      </c>
      <c r="G129" s="263"/>
      <c r="H129" s="266">
        <v>2.5</v>
      </c>
      <c r="I129" s="267"/>
      <c r="J129" s="263"/>
      <c r="K129" s="263"/>
      <c r="L129" s="268"/>
      <c r="M129" s="269"/>
      <c r="N129" s="270"/>
      <c r="O129" s="270"/>
      <c r="P129" s="270"/>
      <c r="Q129" s="270"/>
      <c r="R129" s="270"/>
      <c r="S129" s="270"/>
      <c r="T129" s="271"/>
      <c r="U129" s="13"/>
      <c r="V129" s="13"/>
      <c r="W129" s="13"/>
      <c r="X129" s="13"/>
      <c r="Y129" s="13"/>
      <c r="Z129" s="13"/>
      <c r="AA129" s="13"/>
      <c r="AB129" s="13"/>
      <c r="AC129" s="13"/>
      <c r="AD129" s="13"/>
      <c r="AE129" s="13"/>
      <c r="AT129" s="272" t="s">
        <v>266</v>
      </c>
      <c r="AU129" s="272" t="s">
        <v>14</v>
      </c>
      <c r="AV129" s="13" t="s">
        <v>14</v>
      </c>
      <c r="AW129" s="13" t="s">
        <v>36</v>
      </c>
      <c r="AX129" s="13" t="s">
        <v>82</v>
      </c>
      <c r="AY129" s="272" t="s">
        <v>253</v>
      </c>
    </row>
    <row r="130" s="14" customFormat="1">
      <c r="A130" s="14"/>
      <c r="B130" s="273"/>
      <c r="C130" s="274"/>
      <c r="D130" s="258" t="s">
        <v>266</v>
      </c>
      <c r="E130" s="275" t="s">
        <v>1252</v>
      </c>
      <c r="F130" s="276" t="s">
        <v>269</v>
      </c>
      <c r="G130" s="274"/>
      <c r="H130" s="277">
        <v>2.5</v>
      </c>
      <c r="I130" s="278"/>
      <c r="J130" s="274"/>
      <c r="K130" s="274"/>
      <c r="L130" s="279"/>
      <c r="M130" s="280"/>
      <c r="N130" s="281"/>
      <c r="O130" s="281"/>
      <c r="P130" s="281"/>
      <c r="Q130" s="281"/>
      <c r="R130" s="281"/>
      <c r="S130" s="281"/>
      <c r="T130" s="282"/>
      <c r="U130" s="14"/>
      <c r="V130" s="14"/>
      <c r="W130" s="14"/>
      <c r="X130" s="14"/>
      <c r="Y130" s="14"/>
      <c r="Z130" s="14"/>
      <c r="AA130" s="14"/>
      <c r="AB130" s="14"/>
      <c r="AC130" s="14"/>
      <c r="AD130" s="14"/>
      <c r="AE130" s="14"/>
      <c r="AT130" s="283" t="s">
        <v>266</v>
      </c>
      <c r="AU130" s="283" t="s">
        <v>14</v>
      </c>
      <c r="AV130" s="14" t="s">
        <v>259</v>
      </c>
      <c r="AW130" s="14" t="s">
        <v>36</v>
      </c>
      <c r="AX130" s="14" t="s">
        <v>90</v>
      </c>
      <c r="AY130" s="283" t="s">
        <v>253</v>
      </c>
    </row>
    <row r="131" s="2" customFormat="1" ht="60" customHeight="1">
      <c r="A131" s="39"/>
      <c r="B131" s="40"/>
      <c r="C131" s="245" t="s">
        <v>14</v>
      </c>
      <c r="D131" s="245" t="s">
        <v>255</v>
      </c>
      <c r="E131" s="246" t="s">
        <v>1281</v>
      </c>
      <c r="F131" s="247" t="s">
        <v>1282</v>
      </c>
      <c r="G131" s="248" t="s">
        <v>140</v>
      </c>
      <c r="H131" s="249">
        <v>18</v>
      </c>
      <c r="I131" s="250"/>
      <c r="J131" s="251">
        <f>ROUND(I131*H131,2)</f>
        <v>0</v>
      </c>
      <c r="K131" s="247" t="s">
        <v>258</v>
      </c>
      <c r="L131" s="45"/>
      <c r="M131" s="252" t="s">
        <v>1</v>
      </c>
      <c r="N131" s="253" t="s">
        <v>47</v>
      </c>
      <c r="O131" s="92"/>
      <c r="P131" s="254">
        <f>O131*H131</f>
        <v>0</v>
      </c>
      <c r="Q131" s="254">
        <v>0</v>
      </c>
      <c r="R131" s="254">
        <f>Q131*H131</f>
        <v>0</v>
      </c>
      <c r="S131" s="254">
        <v>0.41699999999999998</v>
      </c>
      <c r="T131" s="255">
        <f>S131*H131</f>
        <v>7.5059999999999993</v>
      </c>
      <c r="U131" s="39"/>
      <c r="V131" s="39"/>
      <c r="W131" s="39"/>
      <c r="X131" s="39"/>
      <c r="Y131" s="39"/>
      <c r="Z131" s="39"/>
      <c r="AA131" s="39"/>
      <c r="AB131" s="39"/>
      <c r="AC131" s="39"/>
      <c r="AD131" s="39"/>
      <c r="AE131" s="39"/>
      <c r="AR131" s="256" t="s">
        <v>259</v>
      </c>
      <c r="AT131" s="256" t="s">
        <v>255</v>
      </c>
      <c r="AU131" s="256" t="s">
        <v>14</v>
      </c>
      <c r="AY131" s="18" t="s">
        <v>253</v>
      </c>
      <c r="BE131" s="257">
        <f>IF(N131="základní",J131,0)</f>
        <v>0</v>
      </c>
      <c r="BF131" s="257">
        <f>IF(N131="snížená",J131,0)</f>
        <v>0</v>
      </c>
      <c r="BG131" s="257">
        <f>IF(N131="zákl. přenesená",J131,0)</f>
        <v>0</v>
      </c>
      <c r="BH131" s="257">
        <f>IF(N131="sníž. přenesená",J131,0)</f>
        <v>0</v>
      </c>
      <c r="BI131" s="257">
        <f>IF(N131="nulová",J131,0)</f>
        <v>0</v>
      </c>
      <c r="BJ131" s="18" t="s">
        <v>90</v>
      </c>
      <c r="BK131" s="257">
        <f>ROUND(I131*H131,2)</f>
        <v>0</v>
      </c>
      <c r="BL131" s="18" t="s">
        <v>259</v>
      </c>
      <c r="BM131" s="256" t="s">
        <v>1283</v>
      </c>
    </row>
    <row r="132" s="2" customFormat="1">
      <c r="A132" s="39"/>
      <c r="B132" s="40"/>
      <c r="C132" s="41"/>
      <c r="D132" s="258" t="s">
        <v>261</v>
      </c>
      <c r="E132" s="41"/>
      <c r="F132" s="259" t="s">
        <v>1279</v>
      </c>
      <c r="G132" s="41"/>
      <c r="H132" s="41"/>
      <c r="I132" s="156"/>
      <c r="J132" s="41"/>
      <c r="K132" s="41"/>
      <c r="L132" s="45"/>
      <c r="M132" s="260"/>
      <c r="N132" s="261"/>
      <c r="O132" s="92"/>
      <c r="P132" s="92"/>
      <c r="Q132" s="92"/>
      <c r="R132" s="92"/>
      <c r="S132" s="92"/>
      <c r="T132" s="93"/>
      <c r="U132" s="39"/>
      <c r="V132" s="39"/>
      <c r="W132" s="39"/>
      <c r="X132" s="39"/>
      <c r="Y132" s="39"/>
      <c r="Z132" s="39"/>
      <c r="AA132" s="39"/>
      <c r="AB132" s="39"/>
      <c r="AC132" s="39"/>
      <c r="AD132" s="39"/>
      <c r="AE132" s="39"/>
      <c r="AT132" s="18" t="s">
        <v>261</v>
      </c>
      <c r="AU132" s="18" t="s">
        <v>14</v>
      </c>
    </row>
    <row r="133" s="13" customFormat="1">
      <c r="A133" s="13"/>
      <c r="B133" s="262"/>
      <c r="C133" s="263"/>
      <c r="D133" s="258" t="s">
        <v>266</v>
      </c>
      <c r="E133" s="264" t="s">
        <v>1</v>
      </c>
      <c r="F133" s="265" t="s">
        <v>1268</v>
      </c>
      <c r="G133" s="263"/>
      <c r="H133" s="266">
        <v>18</v>
      </c>
      <c r="I133" s="267"/>
      <c r="J133" s="263"/>
      <c r="K133" s="263"/>
      <c r="L133" s="268"/>
      <c r="M133" s="269"/>
      <c r="N133" s="270"/>
      <c r="O133" s="270"/>
      <c r="P133" s="270"/>
      <c r="Q133" s="270"/>
      <c r="R133" s="270"/>
      <c r="S133" s="270"/>
      <c r="T133" s="271"/>
      <c r="U133" s="13"/>
      <c r="V133" s="13"/>
      <c r="W133" s="13"/>
      <c r="X133" s="13"/>
      <c r="Y133" s="13"/>
      <c r="Z133" s="13"/>
      <c r="AA133" s="13"/>
      <c r="AB133" s="13"/>
      <c r="AC133" s="13"/>
      <c r="AD133" s="13"/>
      <c r="AE133" s="13"/>
      <c r="AT133" s="272" t="s">
        <v>266</v>
      </c>
      <c r="AU133" s="272" t="s">
        <v>14</v>
      </c>
      <c r="AV133" s="13" t="s">
        <v>14</v>
      </c>
      <c r="AW133" s="13" t="s">
        <v>36</v>
      </c>
      <c r="AX133" s="13" t="s">
        <v>82</v>
      </c>
      <c r="AY133" s="272" t="s">
        <v>253</v>
      </c>
    </row>
    <row r="134" s="14" customFormat="1">
      <c r="A134" s="14"/>
      <c r="B134" s="273"/>
      <c r="C134" s="274"/>
      <c r="D134" s="258" t="s">
        <v>266</v>
      </c>
      <c r="E134" s="275" t="s">
        <v>1</v>
      </c>
      <c r="F134" s="276" t="s">
        <v>269</v>
      </c>
      <c r="G134" s="274"/>
      <c r="H134" s="277">
        <v>18</v>
      </c>
      <c r="I134" s="278"/>
      <c r="J134" s="274"/>
      <c r="K134" s="274"/>
      <c r="L134" s="279"/>
      <c r="M134" s="280"/>
      <c r="N134" s="281"/>
      <c r="O134" s="281"/>
      <c r="P134" s="281"/>
      <c r="Q134" s="281"/>
      <c r="R134" s="281"/>
      <c r="S134" s="281"/>
      <c r="T134" s="282"/>
      <c r="U134" s="14"/>
      <c r="V134" s="14"/>
      <c r="W134" s="14"/>
      <c r="X134" s="14"/>
      <c r="Y134" s="14"/>
      <c r="Z134" s="14"/>
      <c r="AA134" s="14"/>
      <c r="AB134" s="14"/>
      <c r="AC134" s="14"/>
      <c r="AD134" s="14"/>
      <c r="AE134" s="14"/>
      <c r="AT134" s="283" t="s">
        <v>266</v>
      </c>
      <c r="AU134" s="283" t="s">
        <v>14</v>
      </c>
      <c r="AV134" s="14" t="s">
        <v>259</v>
      </c>
      <c r="AW134" s="14" t="s">
        <v>36</v>
      </c>
      <c r="AX134" s="14" t="s">
        <v>90</v>
      </c>
      <c r="AY134" s="283" t="s">
        <v>253</v>
      </c>
    </row>
    <row r="135" s="2" customFormat="1" ht="60" customHeight="1">
      <c r="A135" s="39"/>
      <c r="B135" s="40"/>
      <c r="C135" s="245" t="s">
        <v>270</v>
      </c>
      <c r="D135" s="245" t="s">
        <v>255</v>
      </c>
      <c r="E135" s="246" t="s">
        <v>1284</v>
      </c>
      <c r="F135" s="247" t="s">
        <v>1285</v>
      </c>
      <c r="G135" s="248" t="s">
        <v>140</v>
      </c>
      <c r="H135" s="249">
        <v>11.5</v>
      </c>
      <c r="I135" s="250"/>
      <c r="J135" s="251">
        <f>ROUND(I135*H135,2)</f>
        <v>0</v>
      </c>
      <c r="K135" s="247" t="s">
        <v>258</v>
      </c>
      <c r="L135" s="45"/>
      <c r="M135" s="252" t="s">
        <v>1</v>
      </c>
      <c r="N135" s="253" t="s">
        <v>47</v>
      </c>
      <c r="O135" s="92"/>
      <c r="P135" s="254">
        <f>O135*H135</f>
        <v>0</v>
      </c>
      <c r="Q135" s="254">
        <v>0</v>
      </c>
      <c r="R135" s="254">
        <f>Q135*H135</f>
        <v>0</v>
      </c>
      <c r="S135" s="254">
        <v>0.32000000000000001</v>
      </c>
      <c r="T135" s="255">
        <f>S135*H135</f>
        <v>3.6800000000000002</v>
      </c>
      <c r="U135" s="39"/>
      <c r="V135" s="39"/>
      <c r="W135" s="39"/>
      <c r="X135" s="39"/>
      <c r="Y135" s="39"/>
      <c r="Z135" s="39"/>
      <c r="AA135" s="39"/>
      <c r="AB135" s="39"/>
      <c r="AC135" s="39"/>
      <c r="AD135" s="39"/>
      <c r="AE135" s="39"/>
      <c r="AR135" s="256" t="s">
        <v>259</v>
      </c>
      <c r="AT135" s="256" t="s">
        <v>255</v>
      </c>
      <c r="AU135" s="256" t="s">
        <v>14</v>
      </c>
      <c r="AY135" s="18" t="s">
        <v>253</v>
      </c>
      <c r="BE135" s="257">
        <f>IF(N135="základní",J135,0)</f>
        <v>0</v>
      </c>
      <c r="BF135" s="257">
        <f>IF(N135="snížená",J135,0)</f>
        <v>0</v>
      </c>
      <c r="BG135" s="257">
        <f>IF(N135="zákl. přenesená",J135,0)</f>
        <v>0</v>
      </c>
      <c r="BH135" s="257">
        <f>IF(N135="sníž. přenesená",J135,0)</f>
        <v>0</v>
      </c>
      <c r="BI135" s="257">
        <f>IF(N135="nulová",J135,0)</f>
        <v>0</v>
      </c>
      <c r="BJ135" s="18" t="s">
        <v>90</v>
      </c>
      <c r="BK135" s="257">
        <f>ROUND(I135*H135,2)</f>
        <v>0</v>
      </c>
      <c r="BL135" s="18" t="s">
        <v>259</v>
      </c>
      <c r="BM135" s="256" t="s">
        <v>1286</v>
      </c>
    </row>
    <row r="136" s="2" customFormat="1">
      <c r="A136" s="39"/>
      <c r="B136" s="40"/>
      <c r="C136" s="41"/>
      <c r="D136" s="258" t="s">
        <v>261</v>
      </c>
      <c r="E136" s="41"/>
      <c r="F136" s="259" t="s">
        <v>1279</v>
      </c>
      <c r="G136" s="41"/>
      <c r="H136" s="41"/>
      <c r="I136" s="156"/>
      <c r="J136" s="41"/>
      <c r="K136" s="41"/>
      <c r="L136" s="45"/>
      <c r="M136" s="260"/>
      <c r="N136" s="261"/>
      <c r="O136" s="92"/>
      <c r="P136" s="92"/>
      <c r="Q136" s="92"/>
      <c r="R136" s="92"/>
      <c r="S136" s="92"/>
      <c r="T136" s="93"/>
      <c r="U136" s="39"/>
      <c r="V136" s="39"/>
      <c r="W136" s="39"/>
      <c r="X136" s="39"/>
      <c r="Y136" s="39"/>
      <c r="Z136" s="39"/>
      <c r="AA136" s="39"/>
      <c r="AB136" s="39"/>
      <c r="AC136" s="39"/>
      <c r="AD136" s="39"/>
      <c r="AE136" s="39"/>
      <c r="AT136" s="18" t="s">
        <v>261</v>
      </c>
      <c r="AU136" s="18" t="s">
        <v>14</v>
      </c>
    </row>
    <row r="137" s="13" customFormat="1">
      <c r="A137" s="13"/>
      <c r="B137" s="262"/>
      <c r="C137" s="263"/>
      <c r="D137" s="258" t="s">
        <v>266</v>
      </c>
      <c r="E137" s="264" t="s">
        <v>1</v>
      </c>
      <c r="F137" s="265" t="s">
        <v>1287</v>
      </c>
      <c r="G137" s="263"/>
      <c r="H137" s="266">
        <v>11.5</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266</v>
      </c>
      <c r="AU137" s="272" t="s">
        <v>14</v>
      </c>
      <c r="AV137" s="13" t="s">
        <v>14</v>
      </c>
      <c r="AW137" s="13" t="s">
        <v>36</v>
      </c>
      <c r="AX137" s="13" t="s">
        <v>82</v>
      </c>
      <c r="AY137" s="272" t="s">
        <v>253</v>
      </c>
    </row>
    <row r="138" s="14" customFormat="1">
      <c r="A138" s="14"/>
      <c r="B138" s="273"/>
      <c r="C138" s="274"/>
      <c r="D138" s="258" t="s">
        <v>266</v>
      </c>
      <c r="E138" s="275" t="s">
        <v>1248</v>
      </c>
      <c r="F138" s="276" t="s">
        <v>269</v>
      </c>
      <c r="G138" s="274"/>
      <c r="H138" s="277">
        <v>11.5</v>
      </c>
      <c r="I138" s="278"/>
      <c r="J138" s="274"/>
      <c r="K138" s="274"/>
      <c r="L138" s="279"/>
      <c r="M138" s="280"/>
      <c r="N138" s="281"/>
      <c r="O138" s="281"/>
      <c r="P138" s="281"/>
      <c r="Q138" s="281"/>
      <c r="R138" s="281"/>
      <c r="S138" s="281"/>
      <c r="T138" s="282"/>
      <c r="U138" s="14"/>
      <c r="V138" s="14"/>
      <c r="W138" s="14"/>
      <c r="X138" s="14"/>
      <c r="Y138" s="14"/>
      <c r="Z138" s="14"/>
      <c r="AA138" s="14"/>
      <c r="AB138" s="14"/>
      <c r="AC138" s="14"/>
      <c r="AD138" s="14"/>
      <c r="AE138" s="14"/>
      <c r="AT138" s="283" t="s">
        <v>266</v>
      </c>
      <c r="AU138" s="283" t="s">
        <v>14</v>
      </c>
      <c r="AV138" s="14" t="s">
        <v>259</v>
      </c>
      <c r="AW138" s="14" t="s">
        <v>36</v>
      </c>
      <c r="AX138" s="14" t="s">
        <v>90</v>
      </c>
      <c r="AY138" s="283" t="s">
        <v>253</v>
      </c>
    </row>
    <row r="139" s="2" customFormat="1" ht="48" customHeight="1">
      <c r="A139" s="39"/>
      <c r="B139" s="40"/>
      <c r="C139" s="245" t="s">
        <v>259</v>
      </c>
      <c r="D139" s="245" t="s">
        <v>255</v>
      </c>
      <c r="E139" s="246" t="s">
        <v>1288</v>
      </c>
      <c r="F139" s="247" t="s">
        <v>1289</v>
      </c>
      <c r="G139" s="248" t="s">
        <v>140</v>
      </c>
      <c r="H139" s="249">
        <v>32</v>
      </c>
      <c r="I139" s="250"/>
      <c r="J139" s="251">
        <f>ROUND(I139*H139,2)</f>
        <v>0</v>
      </c>
      <c r="K139" s="247" t="s">
        <v>258</v>
      </c>
      <c r="L139" s="45"/>
      <c r="M139" s="252" t="s">
        <v>1</v>
      </c>
      <c r="N139" s="253" t="s">
        <v>47</v>
      </c>
      <c r="O139" s="92"/>
      <c r="P139" s="254">
        <f>O139*H139</f>
        <v>0</v>
      </c>
      <c r="Q139" s="254">
        <v>0</v>
      </c>
      <c r="R139" s="254">
        <f>Q139*H139</f>
        <v>0</v>
      </c>
      <c r="S139" s="254">
        <v>0.28999999999999998</v>
      </c>
      <c r="T139" s="255">
        <f>S139*H139</f>
        <v>9.2799999999999994</v>
      </c>
      <c r="U139" s="39"/>
      <c r="V139" s="39"/>
      <c r="W139" s="39"/>
      <c r="X139" s="39"/>
      <c r="Y139" s="39"/>
      <c r="Z139" s="39"/>
      <c r="AA139" s="39"/>
      <c r="AB139" s="39"/>
      <c r="AC139" s="39"/>
      <c r="AD139" s="39"/>
      <c r="AE139" s="39"/>
      <c r="AR139" s="256" t="s">
        <v>259</v>
      </c>
      <c r="AT139" s="256" t="s">
        <v>255</v>
      </c>
      <c r="AU139" s="256" t="s">
        <v>14</v>
      </c>
      <c r="AY139" s="18" t="s">
        <v>253</v>
      </c>
      <c r="BE139" s="257">
        <f>IF(N139="základní",J139,0)</f>
        <v>0</v>
      </c>
      <c r="BF139" s="257">
        <f>IF(N139="snížená",J139,0)</f>
        <v>0</v>
      </c>
      <c r="BG139" s="257">
        <f>IF(N139="zákl. přenesená",J139,0)</f>
        <v>0</v>
      </c>
      <c r="BH139" s="257">
        <f>IF(N139="sníž. přenesená",J139,0)</f>
        <v>0</v>
      </c>
      <c r="BI139" s="257">
        <f>IF(N139="nulová",J139,0)</f>
        <v>0</v>
      </c>
      <c r="BJ139" s="18" t="s">
        <v>90</v>
      </c>
      <c r="BK139" s="257">
        <f>ROUND(I139*H139,2)</f>
        <v>0</v>
      </c>
      <c r="BL139" s="18" t="s">
        <v>259</v>
      </c>
      <c r="BM139" s="256" t="s">
        <v>1290</v>
      </c>
    </row>
    <row r="140" s="2" customFormat="1">
      <c r="A140" s="39"/>
      <c r="B140" s="40"/>
      <c r="C140" s="41"/>
      <c r="D140" s="258" t="s">
        <v>261</v>
      </c>
      <c r="E140" s="41"/>
      <c r="F140" s="259" t="s">
        <v>274</v>
      </c>
      <c r="G140" s="41"/>
      <c r="H140" s="41"/>
      <c r="I140" s="156"/>
      <c r="J140" s="41"/>
      <c r="K140" s="41"/>
      <c r="L140" s="45"/>
      <c r="M140" s="260"/>
      <c r="N140" s="261"/>
      <c r="O140" s="92"/>
      <c r="P140" s="92"/>
      <c r="Q140" s="92"/>
      <c r="R140" s="92"/>
      <c r="S140" s="92"/>
      <c r="T140" s="93"/>
      <c r="U140" s="39"/>
      <c r="V140" s="39"/>
      <c r="W140" s="39"/>
      <c r="X140" s="39"/>
      <c r="Y140" s="39"/>
      <c r="Z140" s="39"/>
      <c r="AA140" s="39"/>
      <c r="AB140" s="39"/>
      <c r="AC140" s="39"/>
      <c r="AD140" s="39"/>
      <c r="AE140" s="39"/>
      <c r="AT140" s="18" t="s">
        <v>261</v>
      </c>
      <c r="AU140" s="18" t="s">
        <v>14</v>
      </c>
    </row>
    <row r="141" s="13" customFormat="1">
      <c r="A141" s="13"/>
      <c r="B141" s="262"/>
      <c r="C141" s="263"/>
      <c r="D141" s="258" t="s">
        <v>266</v>
      </c>
      <c r="E141" s="264" t="s">
        <v>1</v>
      </c>
      <c r="F141" s="265" t="s">
        <v>1291</v>
      </c>
      <c r="G141" s="263"/>
      <c r="H141" s="266">
        <v>30</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266</v>
      </c>
      <c r="AU141" s="272" t="s">
        <v>14</v>
      </c>
      <c r="AV141" s="13" t="s">
        <v>14</v>
      </c>
      <c r="AW141" s="13" t="s">
        <v>36</v>
      </c>
      <c r="AX141" s="13" t="s">
        <v>82</v>
      </c>
      <c r="AY141" s="272" t="s">
        <v>253</v>
      </c>
    </row>
    <row r="142" s="13" customFormat="1">
      <c r="A142" s="13"/>
      <c r="B142" s="262"/>
      <c r="C142" s="263"/>
      <c r="D142" s="258" t="s">
        <v>266</v>
      </c>
      <c r="E142" s="264" t="s">
        <v>1</v>
      </c>
      <c r="F142" s="265" t="s">
        <v>1292</v>
      </c>
      <c r="G142" s="263"/>
      <c r="H142" s="266">
        <v>2</v>
      </c>
      <c r="I142" s="267"/>
      <c r="J142" s="263"/>
      <c r="K142" s="263"/>
      <c r="L142" s="268"/>
      <c r="M142" s="269"/>
      <c r="N142" s="270"/>
      <c r="O142" s="270"/>
      <c r="P142" s="270"/>
      <c r="Q142" s="270"/>
      <c r="R142" s="270"/>
      <c r="S142" s="270"/>
      <c r="T142" s="271"/>
      <c r="U142" s="13"/>
      <c r="V142" s="13"/>
      <c r="W142" s="13"/>
      <c r="X142" s="13"/>
      <c r="Y142" s="13"/>
      <c r="Z142" s="13"/>
      <c r="AA142" s="13"/>
      <c r="AB142" s="13"/>
      <c r="AC142" s="13"/>
      <c r="AD142" s="13"/>
      <c r="AE142" s="13"/>
      <c r="AT142" s="272" t="s">
        <v>266</v>
      </c>
      <c r="AU142" s="272" t="s">
        <v>14</v>
      </c>
      <c r="AV142" s="13" t="s">
        <v>14</v>
      </c>
      <c r="AW142" s="13" t="s">
        <v>36</v>
      </c>
      <c r="AX142" s="13" t="s">
        <v>82</v>
      </c>
      <c r="AY142" s="272" t="s">
        <v>253</v>
      </c>
    </row>
    <row r="143" s="14" customFormat="1">
      <c r="A143" s="14"/>
      <c r="B143" s="273"/>
      <c r="C143" s="274"/>
      <c r="D143" s="258" t="s">
        <v>266</v>
      </c>
      <c r="E143" s="275" t="s">
        <v>1</v>
      </c>
      <c r="F143" s="276" t="s">
        <v>269</v>
      </c>
      <c r="G143" s="274"/>
      <c r="H143" s="277">
        <v>32</v>
      </c>
      <c r="I143" s="278"/>
      <c r="J143" s="274"/>
      <c r="K143" s="274"/>
      <c r="L143" s="279"/>
      <c r="M143" s="280"/>
      <c r="N143" s="281"/>
      <c r="O143" s="281"/>
      <c r="P143" s="281"/>
      <c r="Q143" s="281"/>
      <c r="R143" s="281"/>
      <c r="S143" s="281"/>
      <c r="T143" s="282"/>
      <c r="U143" s="14"/>
      <c r="V143" s="14"/>
      <c r="W143" s="14"/>
      <c r="X143" s="14"/>
      <c r="Y143" s="14"/>
      <c r="Z143" s="14"/>
      <c r="AA143" s="14"/>
      <c r="AB143" s="14"/>
      <c r="AC143" s="14"/>
      <c r="AD143" s="14"/>
      <c r="AE143" s="14"/>
      <c r="AT143" s="283" t="s">
        <v>266</v>
      </c>
      <c r="AU143" s="283" t="s">
        <v>14</v>
      </c>
      <c r="AV143" s="14" t="s">
        <v>259</v>
      </c>
      <c r="AW143" s="14" t="s">
        <v>36</v>
      </c>
      <c r="AX143" s="14" t="s">
        <v>90</v>
      </c>
      <c r="AY143" s="283" t="s">
        <v>253</v>
      </c>
    </row>
    <row r="144" s="2" customFormat="1" ht="48" customHeight="1">
      <c r="A144" s="39"/>
      <c r="B144" s="40"/>
      <c r="C144" s="245" t="s">
        <v>281</v>
      </c>
      <c r="D144" s="245" t="s">
        <v>255</v>
      </c>
      <c r="E144" s="246" t="s">
        <v>1293</v>
      </c>
      <c r="F144" s="247" t="s">
        <v>1294</v>
      </c>
      <c r="G144" s="248" t="s">
        <v>140</v>
      </c>
      <c r="H144" s="249">
        <v>73.5</v>
      </c>
      <c r="I144" s="250"/>
      <c r="J144" s="251">
        <f>ROUND(I144*H144,2)</f>
        <v>0</v>
      </c>
      <c r="K144" s="247" t="s">
        <v>258</v>
      </c>
      <c r="L144" s="45"/>
      <c r="M144" s="252" t="s">
        <v>1</v>
      </c>
      <c r="N144" s="253" t="s">
        <v>47</v>
      </c>
      <c r="O144" s="92"/>
      <c r="P144" s="254">
        <f>O144*H144</f>
        <v>0</v>
      </c>
      <c r="Q144" s="254">
        <v>0</v>
      </c>
      <c r="R144" s="254">
        <f>Q144*H144</f>
        <v>0</v>
      </c>
      <c r="S144" s="254">
        <v>0.23999999999999999</v>
      </c>
      <c r="T144" s="255">
        <f>S144*H144</f>
        <v>17.640000000000001</v>
      </c>
      <c r="U144" s="39"/>
      <c r="V144" s="39"/>
      <c r="W144" s="39"/>
      <c r="X144" s="39"/>
      <c r="Y144" s="39"/>
      <c r="Z144" s="39"/>
      <c r="AA144" s="39"/>
      <c r="AB144" s="39"/>
      <c r="AC144" s="39"/>
      <c r="AD144" s="39"/>
      <c r="AE144" s="39"/>
      <c r="AR144" s="256" t="s">
        <v>259</v>
      </c>
      <c r="AT144" s="256" t="s">
        <v>255</v>
      </c>
      <c r="AU144" s="256" t="s">
        <v>14</v>
      </c>
      <c r="AY144" s="18" t="s">
        <v>253</v>
      </c>
      <c r="BE144" s="257">
        <f>IF(N144="základní",J144,0)</f>
        <v>0</v>
      </c>
      <c r="BF144" s="257">
        <f>IF(N144="snížená",J144,0)</f>
        <v>0</v>
      </c>
      <c r="BG144" s="257">
        <f>IF(N144="zákl. přenesená",J144,0)</f>
        <v>0</v>
      </c>
      <c r="BH144" s="257">
        <f>IF(N144="sníž. přenesená",J144,0)</f>
        <v>0</v>
      </c>
      <c r="BI144" s="257">
        <f>IF(N144="nulová",J144,0)</f>
        <v>0</v>
      </c>
      <c r="BJ144" s="18" t="s">
        <v>90</v>
      </c>
      <c r="BK144" s="257">
        <f>ROUND(I144*H144,2)</f>
        <v>0</v>
      </c>
      <c r="BL144" s="18" t="s">
        <v>259</v>
      </c>
      <c r="BM144" s="256" t="s">
        <v>1295</v>
      </c>
    </row>
    <row r="145" s="2" customFormat="1">
      <c r="A145" s="39"/>
      <c r="B145" s="40"/>
      <c r="C145" s="41"/>
      <c r="D145" s="258" t="s">
        <v>261</v>
      </c>
      <c r="E145" s="41"/>
      <c r="F145" s="259" t="s">
        <v>274</v>
      </c>
      <c r="G145" s="41"/>
      <c r="H145" s="41"/>
      <c r="I145" s="156"/>
      <c r="J145" s="41"/>
      <c r="K145" s="41"/>
      <c r="L145" s="45"/>
      <c r="M145" s="260"/>
      <c r="N145" s="261"/>
      <c r="O145" s="92"/>
      <c r="P145" s="92"/>
      <c r="Q145" s="92"/>
      <c r="R145" s="92"/>
      <c r="S145" s="92"/>
      <c r="T145" s="93"/>
      <c r="U145" s="39"/>
      <c r="V145" s="39"/>
      <c r="W145" s="39"/>
      <c r="X145" s="39"/>
      <c r="Y145" s="39"/>
      <c r="Z145" s="39"/>
      <c r="AA145" s="39"/>
      <c r="AB145" s="39"/>
      <c r="AC145" s="39"/>
      <c r="AD145" s="39"/>
      <c r="AE145" s="39"/>
      <c r="AT145" s="18" t="s">
        <v>261</v>
      </c>
      <c r="AU145" s="18" t="s">
        <v>14</v>
      </c>
    </row>
    <row r="146" s="13" customFormat="1">
      <c r="A146" s="13"/>
      <c r="B146" s="262"/>
      <c r="C146" s="263"/>
      <c r="D146" s="258" t="s">
        <v>266</v>
      </c>
      <c r="E146" s="264" t="s">
        <v>1</v>
      </c>
      <c r="F146" s="265" t="s">
        <v>1296</v>
      </c>
      <c r="G146" s="263"/>
      <c r="H146" s="266">
        <v>73.5</v>
      </c>
      <c r="I146" s="267"/>
      <c r="J146" s="263"/>
      <c r="K146" s="263"/>
      <c r="L146" s="268"/>
      <c r="M146" s="269"/>
      <c r="N146" s="270"/>
      <c r="O146" s="270"/>
      <c r="P146" s="270"/>
      <c r="Q146" s="270"/>
      <c r="R146" s="270"/>
      <c r="S146" s="270"/>
      <c r="T146" s="271"/>
      <c r="U146" s="13"/>
      <c r="V146" s="13"/>
      <c r="W146" s="13"/>
      <c r="X146" s="13"/>
      <c r="Y146" s="13"/>
      <c r="Z146" s="13"/>
      <c r="AA146" s="13"/>
      <c r="AB146" s="13"/>
      <c r="AC146" s="13"/>
      <c r="AD146" s="13"/>
      <c r="AE146" s="13"/>
      <c r="AT146" s="272" t="s">
        <v>266</v>
      </c>
      <c r="AU146" s="272" t="s">
        <v>14</v>
      </c>
      <c r="AV146" s="13" t="s">
        <v>14</v>
      </c>
      <c r="AW146" s="13" t="s">
        <v>36</v>
      </c>
      <c r="AX146" s="13" t="s">
        <v>82</v>
      </c>
      <c r="AY146" s="272" t="s">
        <v>253</v>
      </c>
    </row>
    <row r="147" s="14" customFormat="1">
      <c r="A147" s="14"/>
      <c r="B147" s="273"/>
      <c r="C147" s="274"/>
      <c r="D147" s="258" t="s">
        <v>266</v>
      </c>
      <c r="E147" s="275" t="s">
        <v>1</v>
      </c>
      <c r="F147" s="276" t="s">
        <v>269</v>
      </c>
      <c r="G147" s="274"/>
      <c r="H147" s="277">
        <v>73.5</v>
      </c>
      <c r="I147" s="278"/>
      <c r="J147" s="274"/>
      <c r="K147" s="274"/>
      <c r="L147" s="279"/>
      <c r="M147" s="280"/>
      <c r="N147" s="281"/>
      <c r="O147" s="281"/>
      <c r="P147" s="281"/>
      <c r="Q147" s="281"/>
      <c r="R147" s="281"/>
      <c r="S147" s="281"/>
      <c r="T147" s="282"/>
      <c r="U147" s="14"/>
      <c r="V147" s="14"/>
      <c r="W147" s="14"/>
      <c r="X147" s="14"/>
      <c r="Y147" s="14"/>
      <c r="Z147" s="14"/>
      <c r="AA147" s="14"/>
      <c r="AB147" s="14"/>
      <c r="AC147" s="14"/>
      <c r="AD147" s="14"/>
      <c r="AE147" s="14"/>
      <c r="AT147" s="283" t="s">
        <v>266</v>
      </c>
      <c r="AU147" s="283" t="s">
        <v>14</v>
      </c>
      <c r="AV147" s="14" t="s">
        <v>259</v>
      </c>
      <c r="AW147" s="14" t="s">
        <v>36</v>
      </c>
      <c r="AX147" s="14" t="s">
        <v>90</v>
      </c>
      <c r="AY147" s="283" t="s">
        <v>253</v>
      </c>
    </row>
    <row r="148" s="2" customFormat="1" ht="48" customHeight="1">
      <c r="A148" s="39"/>
      <c r="B148" s="40"/>
      <c r="C148" s="245" t="s">
        <v>285</v>
      </c>
      <c r="D148" s="245" t="s">
        <v>255</v>
      </c>
      <c r="E148" s="246" t="s">
        <v>1297</v>
      </c>
      <c r="F148" s="247" t="s">
        <v>1298</v>
      </c>
      <c r="G148" s="248" t="s">
        <v>140</v>
      </c>
      <c r="H148" s="249">
        <v>73.5</v>
      </c>
      <c r="I148" s="250"/>
      <c r="J148" s="251">
        <f>ROUND(I148*H148,2)</f>
        <v>0</v>
      </c>
      <c r="K148" s="247" t="s">
        <v>258</v>
      </c>
      <c r="L148" s="45"/>
      <c r="M148" s="252" t="s">
        <v>1</v>
      </c>
      <c r="N148" s="253" t="s">
        <v>47</v>
      </c>
      <c r="O148" s="92"/>
      <c r="P148" s="254">
        <f>O148*H148</f>
        <v>0</v>
      </c>
      <c r="Q148" s="254">
        <v>0</v>
      </c>
      <c r="R148" s="254">
        <f>Q148*H148</f>
        <v>0</v>
      </c>
      <c r="S148" s="254">
        <v>0.098000000000000004</v>
      </c>
      <c r="T148" s="255">
        <f>S148*H148</f>
        <v>7.2030000000000003</v>
      </c>
      <c r="U148" s="39"/>
      <c r="V148" s="39"/>
      <c r="W148" s="39"/>
      <c r="X148" s="39"/>
      <c r="Y148" s="39"/>
      <c r="Z148" s="39"/>
      <c r="AA148" s="39"/>
      <c r="AB148" s="39"/>
      <c r="AC148" s="39"/>
      <c r="AD148" s="39"/>
      <c r="AE148" s="39"/>
      <c r="AR148" s="256" t="s">
        <v>259</v>
      </c>
      <c r="AT148" s="256" t="s">
        <v>255</v>
      </c>
      <c r="AU148" s="256" t="s">
        <v>14</v>
      </c>
      <c r="AY148" s="18" t="s">
        <v>253</v>
      </c>
      <c r="BE148" s="257">
        <f>IF(N148="základní",J148,0)</f>
        <v>0</v>
      </c>
      <c r="BF148" s="257">
        <f>IF(N148="snížená",J148,0)</f>
        <v>0</v>
      </c>
      <c r="BG148" s="257">
        <f>IF(N148="zákl. přenesená",J148,0)</f>
        <v>0</v>
      </c>
      <c r="BH148" s="257">
        <f>IF(N148="sníž. přenesená",J148,0)</f>
        <v>0</v>
      </c>
      <c r="BI148" s="257">
        <f>IF(N148="nulová",J148,0)</f>
        <v>0</v>
      </c>
      <c r="BJ148" s="18" t="s">
        <v>90</v>
      </c>
      <c r="BK148" s="257">
        <f>ROUND(I148*H148,2)</f>
        <v>0</v>
      </c>
      <c r="BL148" s="18" t="s">
        <v>259</v>
      </c>
      <c r="BM148" s="256" t="s">
        <v>1299</v>
      </c>
    </row>
    <row r="149" s="2" customFormat="1">
      <c r="A149" s="39"/>
      <c r="B149" s="40"/>
      <c r="C149" s="41"/>
      <c r="D149" s="258" t="s">
        <v>261</v>
      </c>
      <c r="E149" s="41"/>
      <c r="F149" s="259" t="s">
        <v>274</v>
      </c>
      <c r="G149" s="41"/>
      <c r="H149" s="41"/>
      <c r="I149" s="156"/>
      <c r="J149" s="41"/>
      <c r="K149" s="41"/>
      <c r="L149" s="45"/>
      <c r="M149" s="260"/>
      <c r="N149" s="261"/>
      <c r="O149" s="92"/>
      <c r="P149" s="92"/>
      <c r="Q149" s="92"/>
      <c r="R149" s="92"/>
      <c r="S149" s="92"/>
      <c r="T149" s="93"/>
      <c r="U149" s="39"/>
      <c r="V149" s="39"/>
      <c r="W149" s="39"/>
      <c r="X149" s="39"/>
      <c r="Y149" s="39"/>
      <c r="Z149" s="39"/>
      <c r="AA149" s="39"/>
      <c r="AB149" s="39"/>
      <c r="AC149" s="39"/>
      <c r="AD149" s="39"/>
      <c r="AE149" s="39"/>
      <c r="AT149" s="18" t="s">
        <v>261</v>
      </c>
      <c r="AU149" s="18" t="s">
        <v>14</v>
      </c>
    </row>
    <row r="150" s="13" customFormat="1">
      <c r="A150" s="13"/>
      <c r="B150" s="262"/>
      <c r="C150" s="263"/>
      <c r="D150" s="258" t="s">
        <v>266</v>
      </c>
      <c r="E150" s="264" t="s">
        <v>1</v>
      </c>
      <c r="F150" s="265" t="s">
        <v>1296</v>
      </c>
      <c r="G150" s="263"/>
      <c r="H150" s="266">
        <v>73.5</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266</v>
      </c>
      <c r="AU150" s="272" t="s">
        <v>14</v>
      </c>
      <c r="AV150" s="13" t="s">
        <v>14</v>
      </c>
      <c r="AW150" s="13" t="s">
        <v>36</v>
      </c>
      <c r="AX150" s="13" t="s">
        <v>82</v>
      </c>
      <c r="AY150" s="272" t="s">
        <v>253</v>
      </c>
    </row>
    <row r="151" s="14" customFormat="1">
      <c r="A151" s="14"/>
      <c r="B151" s="273"/>
      <c r="C151" s="274"/>
      <c r="D151" s="258" t="s">
        <v>266</v>
      </c>
      <c r="E151" s="275" t="s">
        <v>1</v>
      </c>
      <c r="F151" s="276" t="s">
        <v>269</v>
      </c>
      <c r="G151" s="274"/>
      <c r="H151" s="277">
        <v>73.5</v>
      </c>
      <c r="I151" s="278"/>
      <c r="J151" s="274"/>
      <c r="K151" s="274"/>
      <c r="L151" s="279"/>
      <c r="M151" s="280"/>
      <c r="N151" s="281"/>
      <c r="O151" s="281"/>
      <c r="P151" s="281"/>
      <c r="Q151" s="281"/>
      <c r="R151" s="281"/>
      <c r="S151" s="281"/>
      <c r="T151" s="282"/>
      <c r="U151" s="14"/>
      <c r="V151" s="14"/>
      <c r="W151" s="14"/>
      <c r="X151" s="14"/>
      <c r="Y151" s="14"/>
      <c r="Z151" s="14"/>
      <c r="AA151" s="14"/>
      <c r="AB151" s="14"/>
      <c r="AC151" s="14"/>
      <c r="AD151" s="14"/>
      <c r="AE151" s="14"/>
      <c r="AT151" s="283" t="s">
        <v>266</v>
      </c>
      <c r="AU151" s="283" t="s">
        <v>14</v>
      </c>
      <c r="AV151" s="14" t="s">
        <v>259</v>
      </c>
      <c r="AW151" s="14" t="s">
        <v>36</v>
      </c>
      <c r="AX151" s="14" t="s">
        <v>90</v>
      </c>
      <c r="AY151" s="283" t="s">
        <v>253</v>
      </c>
    </row>
    <row r="152" s="2" customFormat="1" ht="72" customHeight="1">
      <c r="A152" s="39"/>
      <c r="B152" s="40"/>
      <c r="C152" s="245" t="s">
        <v>289</v>
      </c>
      <c r="D152" s="245" t="s">
        <v>255</v>
      </c>
      <c r="E152" s="246" t="s">
        <v>1300</v>
      </c>
      <c r="F152" s="247" t="s">
        <v>1301</v>
      </c>
      <c r="G152" s="248" t="s">
        <v>140</v>
      </c>
      <c r="H152" s="249">
        <v>239</v>
      </c>
      <c r="I152" s="250"/>
      <c r="J152" s="251">
        <f>ROUND(I152*H152,2)</f>
        <v>0</v>
      </c>
      <c r="K152" s="247" t="s">
        <v>258</v>
      </c>
      <c r="L152" s="45"/>
      <c r="M152" s="252" t="s">
        <v>1</v>
      </c>
      <c r="N152" s="253" t="s">
        <v>47</v>
      </c>
      <c r="O152" s="92"/>
      <c r="P152" s="254">
        <f>O152*H152</f>
        <v>0</v>
      </c>
      <c r="Q152" s="254">
        <v>0</v>
      </c>
      <c r="R152" s="254">
        <f>Q152*H152</f>
        <v>0</v>
      </c>
      <c r="S152" s="254">
        <v>0.44</v>
      </c>
      <c r="T152" s="255">
        <f>S152*H152</f>
        <v>105.16</v>
      </c>
      <c r="U152" s="39"/>
      <c r="V152" s="39"/>
      <c r="W152" s="39"/>
      <c r="X152" s="39"/>
      <c r="Y152" s="39"/>
      <c r="Z152" s="39"/>
      <c r="AA152" s="39"/>
      <c r="AB152" s="39"/>
      <c r="AC152" s="39"/>
      <c r="AD152" s="39"/>
      <c r="AE152" s="39"/>
      <c r="AR152" s="256" t="s">
        <v>259</v>
      </c>
      <c r="AT152" s="256" t="s">
        <v>255</v>
      </c>
      <c r="AU152" s="256" t="s">
        <v>14</v>
      </c>
      <c r="AY152" s="18" t="s">
        <v>253</v>
      </c>
      <c r="BE152" s="257">
        <f>IF(N152="základní",J152,0)</f>
        <v>0</v>
      </c>
      <c r="BF152" s="257">
        <f>IF(N152="snížená",J152,0)</f>
        <v>0</v>
      </c>
      <c r="BG152" s="257">
        <f>IF(N152="zákl. přenesená",J152,0)</f>
        <v>0</v>
      </c>
      <c r="BH152" s="257">
        <f>IF(N152="sníž. přenesená",J152,0)</f>
        <v>0</v>
      </c>
      <c r="BI152" s="257">
        <f>IF(N152="nulová",J152,0)</f>
        <v>0</v>
      </c>
      <c r="BJ152" s="18" t="s">
        <v>90</v>
      </c>
      <c r="BK152" s="257">
        <f>ROUND(I152*H152,2)</f>
        <v>0</v>
      </c>
      <c r="BL152" s="18" t="s">
        <v>259</v>
      </c>
      <c r="BM152" s="256" t="s">
        <v>1302</v>
      </c>
    </row>
    <row r="153" s="2" customFormat="1">
      <c r="A153" s="39"/>
      <c r="B153" s="40"/>
      <c r="C153" s="41"/>
      <c r="D153" s="258" t="s">
        <v>261</v>
      </c>
      <c r="E153" s="41"/>
      <c r="F153" s="259" t="s">
        <v>1303</v>
      </c>
      <c r="G153" s="41"/>
      <c r="H153" s="41"/>
      <c r="I153" s="156"/>
      <c r="J153" s="41"/>
      <c r="K153" s="41"/>
      <c r="L153" s="45"/>
      <c r="M153" s="260"/>
      <c r="N153" s="261"/>
      <c r="O153" s="92"/>
      <c r="P153" s="92"/>
      <c r="Q153" s="92"/>
      <c r="R153" s="92"/>
      <c r="S153" s="92"/>
      <c r="T153" s="93"/>
      <c r="U153" s="39"/>
      <c r="V153" s="39"/>
      <c r="W153" s="39"/>
      <c r="X153" s="39"/>
      <c r="Y153" s="39"/>
      <c r="Z153" s="39"/>
      <c r="AA153" s="39"/>
      <c r="AB153" s="39"/>
      <c r="AC153" s="39"/>
      <c r="AD153" s="39"/>
      <c r="AE153" s="39"/>
      <c r="AT153" s="18" t="s">
        <v>261</v>
      </c>
      <c r="AU153" s="18" t="s">
        <v>14</v>
      </c>
    </row>
    <row r="154" s="13" customFormat="1">
      <c r="A154" s="13"/>
      <c r="B154" s="262"/>
      <c r="C154" s="263"/>
      <c r="D154" s="258" t="s">
        <v>266</v>
      </c>
      <c r="E154" s="264" t="s">
        <v>1</v>
      </c>
      <c r="F154" s="265" t="s">
        <v>1304</v>
      </c>
      <c r="G154" s="263"/>
      <c r="H154" s="266">
        <v>228.80000000000001</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266</v>
      </c>
      <c r="AU154" s="272" t="s">
        <v>14</v>
      </c>
      <c r="AV154" s="13" t="s">
        <v>14</v>
      </c>
      <c r="AW154" s="13" t="s">
        <v>36</v>
      </c>
      <c r="AX154" s="13" t="s">
        <v>82</v>
      </c>
      <c r="AY154" s="272" t="s">
        <v>253</v>
      </c>
    </row>
    <row r="155" s="14" customFormat="1">
      <c r="A155" s="14"/>
      <c r="B155" s="273"/>
      <c r="C155" s="274"/>
      <c r="D155" s="258" t="s">
        <v>266</v>
      </c>
      <c r="E155" s="275" t="s">
        <v>1270</v>
      </c>
      <c r="F155" s="276" t="s">
        <v>269</v>
      </c>
      <c r="G155" s="274"/>
      <c r="H155" s="277">
        <v>228.80000000000001</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266</v>
      </c>
      <c r="AU155" s="283" t="s">
        <v>14</v>
      </c>
      <c r="AV155" s="14" t="s">
        <v>259</v>
      </c>
      <c r="AW155" s="14" t="s">
        <v>36</v>
      </c>
      <c r="AX155" s="14" t="s">
        <v>82</v>
      </c>
      <c r="AY155" s="283" t="s">
        <v>253</v>
      </c>
    </row>
    <row r="156" s="13" customFormat="1">
      <c r="A156" s="13"/>
      <c r="B156" s="262"/>
      <c r="C156" s="263"/>
      <c r="D156" s="258" t="s">
        <v>266</v>
      </c>
      <c r="E156" s="264" t="s">
        <v>1</v>
      </c>
      <c r="F156" s="265" t="s">
        <v>1305</v>
      </c>
      <c r="G156" s="263"/>
      <c r="H156" s="266">
        <v>10.199999999999999</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266</v>
      </c>
      <c r="AU156" s="272" t="s">
        <v>14</v>
      </c>
      <c r="AV156" s="13" t="s">
        <v>14</v>
      </c>
      <c r="AW156" s="13" t="s">
        <v>36</v>
      </c>
      <c r="AX156" s="13" t="s">
        <v>82</v>
      </c>
      <c r="AY156" s="272" t="s">
        <v>253</v>
      </c>
    </row>
    <row r="157" s="14" customFormat="1">
      <c r="A157" s="14"/>
      <c r="B157" s="273"/>
      <c r="C157" s="274"/>
      <c r="D157" s="258" t="s">
        <v>266</v>
      </c>
      <c r="E157" s="275" t="s">
        <v>1264</v>
      </c>
      <c r="F157" s="276" t="s">
        <v>269</v>
      </c>
      <c r="G157" s="274"/>
      <c r="H157" s="277">
        <v>10.199999999999999</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266</v>
      </c>
      <c r="AU157" s="283" t="s">
        <v>14</v>
      </c>
      <c r="AV157" s="14" t="s">
        <v>259</v>
      </c>
      <c r="AW157" s="14" t="s">
        <v>36</v>
      </c>
      <c r="AX157" s="14" t="s">
        <v>82</v>
      </c>
      <c r="AY157" s="283" t="s">
        <v>253</v>
      </c>
    </row>
    <row r="158" s="13" customFormat="1">
      <c r="A158" s="13"/>
      <c r="B158" s="262"/>
      <c r="C158" s="263"/>
      <c r="D158" s="258" t="s">
        <v>266</v>
      </c>
      <c r="E158" s="264" t="s">
        <v>1</v>
      </c>
      <c r="F158" s="265" t="s">
        <v>1306</v>
      </c>
      <c r="G158" s="263"/>
      <c r="H158" s="266">
        <v>239</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266</v>
      </c>
      <c r="AU158" s="272" t="s">
        <v>14</v>
      </c>
      <c r="AV158" s="13" t="s">
        <v>14</v>
      </c>
      <c r="AW158" s="13" t="s">
        <v>36</v>
      </c>
      <c r="AX158" s="13" t="s">
        <v>82</v>
      </c>
      <c r="AY158" s="272" t="s">
        <v>253</v>
      </c>
    </row>
    <row r="159" s="14" customFormat="1">
      <c r="A159" s="14"/>
      <c r="B159" s="273"/>
      <c r="C159" s="274"/>
      <c r="D159" s="258" t="s">
        <v>266</v>
      </c>
      <c r="E159" s="275" t="s">
        <v>1</v>
      </c>
      <c r="F159" s="276" t="s">
        <v>269</v>
      </c>
      <c r="G159" s="274"/>
      <c r="H159" s="277">
        <v>239</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266</v>
      </c>
      <c r="AU159" s="283" t="s">
        <v>14</v>
      </c>
      <c r="AV159" s="14" t="s">
        <v>259</v>
      </c>
      <c r="AW159" s="14" t="s">
        <v>36</v>
      </c>
      <c r="AX159" s="14" t="s">
        <v>90</v>
      </c>
      <c r="AY159" s="283" t="s">
        <v>253</v>
      </c>
    </row>
    <row r="160" s="2" customFormat="1" ht="60" customHeight="1">
      <c r="A160" s="39"/>
      <c r="B160" s="40"/>
      <c r="C160" s="245" t="s">
        <v>293</v>
      </c>
      <c r="D160" s="245" t="s">
        <v>255</v>
      </c>
      <c r="E160" s="246" t="s">
        <v>1307</v>
      </c>
      <c r="F160" s="247" t="s">
        <v>1308</v>
      </c>
      <c r="G160" s="248" t="s">
        <v>140</v>
      </c>
      <c r="H160" s="249">
        <v>18</v>
      </c>
      <c r="I160" s="250"/>
      <c r="J160" s="251">
        <f>ROUND(I160*H160,2)</f>
        <v>0</v>
      </c>
      <c r="K160" s="247" t="s">
        <v>258</v>
      </c>
      <c r="L160" s="45"/>
      <c r="M160" s="252" t="s">
        <v>1</v>
      </c>
      <c r="N160" s="253" t="s">
        <v>47</v>
      </c>
      <c r="O160" s="92"/>
      <c r="P160" s="254">
        <f>O160*H160</f>
        <v>0</v>
      </c>
      <c r="Q160" s="254">
        <v>0</v>
      </c>
      <c r="R160" s="254">
        <f>Q160*H160</f>
        <v>0</v>
      </c>
      <c r="S160" s="254">
        <v>0.32500000000000001</v>
      </c>
      <c r="T160" s="255">
        <f>S160*H160</f>
        <v>5.8500000000000005</v>
      </c>
      <c r="U160" s="39"/>
      <c r="V160" s="39"/>
      <c r="W160" s="39"/>
      <c r="X160" s="39"/>
      <c r="Y160" s="39"/>
      <c r="Z160" s="39"/>
      <c r="AA160" s="39"/>
      <c r="AB160" s="39"/>
      <c r="AC160" s="39"/>
      <c r="AD160" s="39"/>
      <c r="AE160" s="39"/>
      <c r="AR160" s="256" t="s">
        <v>259</v>
      </c>
      <c r="AT160" s="256" t="s">
        <v>255</v>
      </c>
      <c r="AU160" s="256" t="s">
        <v>14</v>
      </c>
      <c r="AY160" s="18" t="s">
        <v>253</v>
      </c>
      <c r="BE160" s="257">
        <f>IF(N160="základní",J160,0)</f>
        <v>0</v>
      </c>
      <c r="BF160" s="257">
        <f>IF(N160="snížená",J160,0)</f>
        <v>0</v>
      </c>
      <c r="BG160" s="257">
        <f>IF(N160="zákl. přenesená",J160,0)</f>
        <v>0</v>
      </c>
      <c r="BH160" s="257">
        <f>IF(N160="sníž. přenesená",J160,0)</f>
        <v>0</v>
      </c>
      <c r="BI160" s="257">
        <f>IF(N160="nulová",J160,0)</f>
        <v>0</v>
      </c>
      <c r="BJ160" s="18" t="s">
        <v>90</v>
      </c>
      <c r="BK160" s="257">
        <f>ROUND(I160*H160,2)</f>
        <v>0</v>
      </c>
      <c r="BL160" s="18" t="s">
        <v>259</v>
      </c>
      <c r="BM160" s="256" t="s">
        <v>1309</v>
      </c>
    </row>
    <row r="161" s="2" customFormat="1">
      <c r="A161" s="39"/>
      <c r="B161" s="40"/>
      <c r="C161" s="41"/>
      <c r="D161" s="258" t="s">
        <v>261</v>
      </c>
      <c r="E161" s="41"/>
      <c r="F161" s="259" t="s">
        <v>1303</v>
      </c>
      <c r="G161" s="41"/>
      <c r="H161" s="41"/>
      <c r="I161" s="156"/>
      <c r="J161" s="41"/>
      <c r="K161" s="41"/>
      <c r="L161" s="45"/>
      <c r="M161" s="260"/>
      <c r="N161" s="261"/>
      <c r="O161" s="92"/>
      <c r="P161" s="92"/>
      <c r="Q161" s="92"/>
      <c r="R161" s="92"/>
      <c r="S161" s="92"/>
      <c r="T161" s="93"/>
      <c r="U161" s="39"/>
      <c r="V161" s="39"/>
      <c r="W161" s="39"/>
      <c r="X161" s="39"/>
      <c r="Y161" s="39"/>
      <c r="Z161" s="39"/>
      <c r="AA161" s="39"/>
      <c r="AB161" s="39"/>
      <c r="AC161" s="39"/>
      <c r="AD161" s="39"/>
      <c r="AE161" s="39"/>
      <c r="AT161" s="18" t="s">
        <v>261</v>
      </c>
      <c r="AU161" s="18" t="s">
        <v>14</v>
      </c>
    </row>
    <row r="162" s="13" customFormat="1">
      <c r="A162" s="13"/>
      <c r="B162" s="262"/>
      <c r="C162" s="263"/>
      <c r="D162" s="258" t="s">
        <v>266</v>
      </c>
      <c r="E162" s="264" t="s">
        <v>1</v>
      </c>
      <c r="F162" s="265" t="s">
        <v>1310</v>
      </c>
      <c r="G162" s="263"/>
      <c r="H162" s="266">
        <v>18</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266</v>
      </c>
      <c r="AU162" s="272" t="s">
        <v>14</v>
      </c>
      <c r="AV162" s="13" t="s">
        <v>14</v>
      </c>
      <c r="AW162" s="13" t="s">
        <v>36</v>
      </c>
      <c r="AX162" s="13" t="s">
        <v>82</v>
      </c>
      <c r="AY162" s="272" t="s">
        <v>253</v>
      </c>
    </row>
    <row r="163" s="14" customFormat="1">
      <c r="A163" s="14"/>
      <c r="B163" s="273"/>
      <c r="C163" s="274"/>
      <c r="D163" s="258" t="s">
        <v>266</v>
      </c>
      <c r="E163" s="275" t="s">
        <v>1268</v>
      </c>
      <c r="F163" s="276" t="s">
        <v>269</v>
      </c>
      <c r="G163" s="274"/>
      <c r="H163" s="277">
        <v>18</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266</v>
      </c>
      <c r="AU163" s="283" t="s">
        <v>14</v>
      </c>
      <c r="AV163" s="14" t="s">
        <v>259</v>
      </c>
      <c r="AW163" s="14" t="s">
        <v>36</v>
      </c>
      <c r="AX163" s="14" t="s">
        <v>90</v>
      </c>
      <c r="AY163" s="283" t="s">
        <v>253</v>
      </c>
    </row>
    <row r="164" s="2" customFormat="1" ht="60" customHeight="1">
      <c r="A164" s="39"/>
      <c r="B164" s="40"/>
      <c r="C164" s="245" t="s">
        <v>299</v>
      </c>
      <c r="D164" s="245" t="s">
        <v>255</v>
      </c>
      <c r="E164" s="246" t="s">
        <v>1311</v>
      </c>
      <c r="F164" s="247" t="s">
        <v>1312</v>
      </c>
      <c r="G164" s="248" t="s">
        <v>140</v>
      </c>
      <c r="H164" s="249">
        <v>468</v>
      </c>
      <c r="I164" s="250"/>
      <c r="J164" s="251">
        <f>ROUND(I164*H164,2)</f>
        <v>0</v>
      </c>
      <c r="K164" s="247" t="s">
        <v>258</v>
      </c>
      <c r="L164" s="45"/>
      <c r="M164" s="252" t="s">
        <v>1</v>
      </c>
      <c r="N164" s="253" t="s">
        <v>47</v>
      </c>
      <c r="O164" s="92"/>
      <c r="P164" s="254">
        <f>O164*H164</f>
        <v>0</v>
      </c>
      <c r="Q164" s="254">
        <v>0</v>
      </c>
      <c r="R164" s="254">
        <f>Q164*H164</f>
        <v>0</v>
      </c>
      <c r="S164" s="254">
        <v>0.625</v>
      </c>
      <c r="T164" s="255">
        <f>S164*H164</f>
        <v>292.5</v>
      </c>
      <c r="U164" s="39"/>
      <c r="V164" s="39"/>
      <c r="W164" s="39"/>
      <c r="X164" s="39"/>
      <c r="Y164" s="39"/>
      <c r="Z164" s="39"/>
      <c r="AA164" s="39"/>
      <c r="AB164" s="39"/>
      <c r="AC164" s="39"/>
      <c r="AD164" s="39"/>
      <c r="AE164" s="39"/>
      <c r="AR164" s="256" t="s">
        <v>259</v>
      </c>
      <c r="AT164" s="256" t="s">
        <v>255</v>
      </c>
      <c r="AU164" s="256" t="s">
        <v>14</v>
      </c>
      <c r="AY164" s="18" t="s">
        <v>253</v>
      </c>
      <c r="BE164" s="257">
        <f>IF(N164="základní",J164,0)</f>
        <v>0</v>
      </c>
      <c r="BF164" s="257">
        <f>IF(N164="snížená",J164,0)</f>
        <v>0</v>
      </c>
      <c r="BG164" s="257">
        <f>IF(N164="zákl. přenesená",J164,0)</f>
        <v>0</v>
      </c>
      <c r="BH164" s="257">
        <f>IF(N164="sníž. přenesená",J164,0)</f>
        <v>0</v>
      </c>
      <c r="BI164" s="257">
        <f>IF(N164="nulová",J164,0)</f>
        <v>0</v>
      </c>
      <c r="BJ164" s="18" t="s">
        <v>90</v>
      </c>
      <c r="BK164" s="257">
        <f>ROUND(I164*H164,2)</f>
        <v>0</v>
      </c>
      <c r="BL164" s="18" t="s">
        <v>259</v>
      </c>
      <c r="BM164" s="256" t="s">
        <v>1313</v>
      </c>
    </row>
    <row r="165" s="2" customFormat="1">
      <c r="A165" s="39"/>
      <c r="B165" s="40"/>
      <c r="C165" s="41"/>
      <c r="D165" s="258" t="s">
        <v>261</v>
      </c>
      <c r="E165" s="41"/>
      <c r="F165" s="259" t="s">
        <v>1303</v>
      </c>
      <c r="G165" s="41"/>
      <c r="H165" s="41"/>
      <c r="I165" s="156"/>
      <c r="J165" s="41"/>
      <c r="K165" s="41"/>
      <c r="L165" s="45"/>
      <c r="M165" s="260"/>
      <c r="N165" s="261"/>
      <c r="O165" s="92"/>
      <c r="P165" s="92"/>
      <c r="Q165" s="92"/>
      <c r="R165" s="92"/>
      <c r="S165" s="92"/>
      <c r="T165" s="93"/>
      <c r="U165" s="39"/>
      <c r="V165" s="39"/>
      <c r="W165" s="39"/>
      <c r="X165" s="39"/>
      <c r="Y165" s="39"/>
      <c r="Z165" s="39"/>
      <c r="AA165" s="39"/>
      <c r="AB165" s="39"/>
      <c r="AC165" s="39"/>
      <c r="AD165" s="39"/>
      <c r="AE165" s="39"/>
      <c r="AT165" s="18" t="s">
        <v>261</v>
      </c>
      <c r="AU165" s="18" t="s">
        <v>14</v>
      </c>
    </row>
    <row r="166" s="13" customFormat="1">
      <c r="A166" s="13"/>
      <c r="B166" s="262"/>
      <c r="C166" s="263"/>
      <c r="D166" s="258" t="s">
        <v>266</v>
      </c>
      <c r="E166" s="264" t="s">
        <v>1</v>
      </c>
      <c r="F166" s="265" t="s">
        <v>1273</v>
      </c>
      <c r="G166" s="263"/>
      <c r="H166" s="266">
        <v>468</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266</v>
      </c>
      <c r="AU166" s="272" t="s">
        <v>14</v>
      </c>
      <c r="AV166" s="13" t="s">
        <v>14</v>
      </c>
      <c r="AW166" s="13" t="s">
        <v>36</v>
      </c>
      <c r="AX166" s="13" t="s">
        <v>82</v>
      </c>
      <c r="AY166" s="272" t="s">
        <v>253</v>
      </c>
    </row>
    <row r="167" s="14" customFormat="1">
      <c r="A167" s="14"/>
      <c r="B167" s="273"/>
      <c r="C167" s="274"/>
      <c r="D167" s="258" t="s">
        <v>266</v>
      </c>
      <c r="E167" s="275" t="s">
        <v>1</v>
      </c>
      <c r="F167" s="276" t="s">
        <v>269</v>
      </c>
      <c r="G167" s="274"/>
      <c r="H167" s="277">
        <v>468</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266</v>
      </c>
      <c r="AU167" s="283" t="s">
        <v>14</v>
      </c>
      <c r="AV167" s="14" t="s">
        <v>259</v>
      </c>
      <c r="AW167" s="14" t="s">
        <v>36</v>
      </c>
      <c r="AX167" s="14" t="s">
        <v>90</v>
      </c>
      <c r="AY167" s="283" t="s">
        <v>253</v>
      </c>
    </row>
    <row r="168" s="2" customFormat="1" ht="60" customHeight="1">
      <c r="A168" s="39"/>
      <c r="B168" s="40"/>
      <c r="C168" s="245" t="s">
        <v>303</v>
      </c>
      <c r="D168" s="245" t="s">
        <v>255</v>
      </c>
      <c r="E168" s="246" t="s">
        <v>1314</v>
      </c>
      <c r="F168" s="247" t="s">
        <v>1315</v>
      </c>
      <c r="G168" s="248" t="s">
        <v>140</v>
      </c>
      <c r="H168" s="249">
        <v>468</v>
      </c>
      <c r="I168" s="250"/>
      <c r="J168" s="251">
        <f>ROUND(I168*H168,2)</f>
        <v>0</v>
      </c>
      <c r="K168" s="247" t="s">
        <v>258</v>
      </c>
      <c r="L168" s="45"/>
      <c r="M168" s="252" t="s">
        <v>1</v>
      </c>
      <c r="N168" s="253" t="s">
        <v>47</v>
      </c>
      <c r="O168" s="92"/>
      <c r="P168" s="254">
        <f>O168*H168</f>
        <v>0</v>
      </c>
      <c r="Q168" s="254">
        <v>0</v>
      </c>
      <c r="R168" s="254">
        <f>Q168*H168</f>
        <v>0</v>
      </c>
      <c r="S168" s="254">
        <v>0.22</v>
      </c>
      <c r="T168" s="255">
        <f>S168*H168</f>
        <v>102.95999999999999</v>
      </c>
      <c r="U168" s="39"/>
      <c r="V168" s="39"/>
      <c r="W168" s="39"/>
      <c r="X168" s="39"/>
      <c r="Y168" s="39"/>
      <c r="Z168" s="39"/>
      <c r="AA168" s="39"/>
      <c r="AB168" s="39"/>
      <c r="AC168" s="39"/>
      <c r="AD168" s="39"/>
      <c r="AE168" s="39"/>
      <c r="AR168" s="256" t="s">
        <v>259</v>
      </c>
      <c r="AT168" s="256" t="s">
        <v>255</v>
      </c>
      <c r="AU168" s="256" t="s">
        <v>14</v>
      </c>
      <c r="AY168" s="18" t="s">
        <v>253</v>
      </c>
      <c r="BE168" s="257">
        <f>IF(N168="základní",J168,0)</f>
        <v>0</v>
      </c>
      <c r="BF168" s="257">
        <f>IF(N168="snížená",J168,0)</f>
        <v>0</v>
      </c>
      <c r="BG168" s="257">
        <f>IF(N168="zákl. přenesená",J168,0)</f>
        <v>0</v>
      </c>
      <c r="BH168" s="257">
        <f>IF(N168="sníž. přenesená",J168,0)</f>
        <v>0</v>
      </c>
      <c r="BI168" s="257">
        <f>IF(N168="nulová",J168,0)</f>
        <v>0</v>
      </c>
      <c r="BJ168" s="18" t="s">
        <v>90</v>
      </c>
      <c r="BK168" s="257">
        <f>ROUND(I168*H168,2)</f>
        <v>0</v>
      </c>
      <c r="BL168" s="18" t="s">
        <v>259</v>
      </c>
      <c r="BM168" s="256" t="s">
        <v>1316</v>
      </c>
    </row>
    <row r="169" s="2" customFormat="1">
      <c r="A169" s="39"/>
      <c r="B169" s="40"/>
      <c r="C169" s="41"/>
      <c r="D169" s="258" t="s">
        <v>261</v>
      </c>
      <c r="E169" s="41"/>
      <c r="F169" s="259" t="s">
        <v>1303</v>
      </c>
      <c r="G169" s="41"/>
      <c r="H169" s="41"/>
      <c r="I169" s="156"/>
      <c r="J169" s="41"/>
      <c r="K169" s="41"/>
      <c r="L169" s="45"/>
      <c r="M169" s="260"/>
      <c r="N169" s="261"/>
      <c r="O169" s="92"/>
      <c r="P169" s="92"/>
      <c r="Q169" s="92"/>
      <c r="R169" s="92"/>
      <c r="S169" s="92"/>
      <c r="T169" s="93"/>
      <c r="U169" s="39"/>
      <c r="V169" s="39"/>
      <c r="W169" s="39"/>
      <c r="X169" s="39"/>
      <c r="Y169" s="39"/>
      <c r="Z169" s="39"/>
      <c r="AA169" s="39"/>
      <c r="AB169" s="39"/>
      <c r="AC169" s="39"/>
      <c r="AD169" s="39"/>
      <c r="AE169" s="39"/>
      <c r="AT169" s="18" t="s">
        <v>261</v>
      </c>
      <c r="AU169" s="18" t="s">
        <v>14</v>
      </c>
    </row>
    <row r="170" s="13" customFormat="1">
      <c r="A170" s="13"/>
      <c r="B170" s="262"/>
      <c r="C170" s="263"/>
      <c r="D170" s="258" t="s">
        <v>266</v>
      </c>
      <c r="E170" s="264" t="s">
        <v>1</v>
      </c>
      <c r="F170" s="265" t="s">
        <v>1317</v>
      </c>
      <c r="G170" s="263"/>
      <c r="H170" s="266">
        <v>468</v>
      </c>
      <c r="I170" s="267"/>
      <c r="J170" s="263"/>
      <c r="K170" s="263"/>
      <c r="L170" s="268"/>
      <c r="M170" s="269"/>
      <c r="N170" s="270"/>
      <c r="O170" s="270"/>
      <c r="P170" s="270"/>
      <c r="Q170" s="270"/>
      <c r="R170" s="270"/>
      <c r="S170" s="270"/>
      <c r="T170" s="271"/>
      <c r="U170" s="13"/>
      <c r="V170" s="13"/>
      <c r="W170" s="13"/>
      <c r="X170" s="13"/>
      <c r="Y170" s="13"/>
      <c r="Z170" s="13"/>
      <c r="AA170" s="13"/>
      <c r="AB170" s="13"/>
      <c r="AC170" s="13"/>
      <c r="AD170" s="13"/>
      <c r="AE170" s="13"/>
      <c r="AT170" s="272" t="s">
        <v>266</v>
      </c>
      <c r="AU170" s="272" t="s">
        <v>14</v>
      </c>
      <c r="AV170" s="13" t="s">
        <v>14</v>
      </c>
      <c r="AW170" s="13" t="s">
        <v>36</v>
      </c>
      <c r="AX170" s="13" t="s">
        <v>82</v>
      </c>
      <c r="AY170" s="272" t="s">
        <v>253</v>
      </c>
    </row>
    <row r="171" s="14" customFormat="1">
      <c r="A171" s="14"/>
      <c r="B171" s="273"/>
      <c r="C171" s="274"/>
      <c r="D171" s="258" t="s">
        <v>266</v>
      </c>
      <c r="E171" s="275" t="s">
        <v>1273</v>
      </c>
      <c r="F171" s="276" t="s">
        <v>269</v>
      </c>
      <c r="G171" s="274"/>
      <c r="H171" s="277">
        <v>468</v>
      </c>
      <c r="I171" s="278"/>
      <c r="J171" s="274"/>
      <c r="K171" s="274"/>
      <c r="L171" s="279"/>
      <c r="M171" s="280"/>
      <c r="N171" s="281"/>
      <c r="O171" s="281"/>
      <c r="P171" s="281"/>
      <c r="Q171" s="281"/>
      <c r="R171" s="281"/>
      <c r="S171" s="281"/>
      <c r="T171" s="282"/>
      <c r="U171" s="14"/>
      <c r="V171" s="14"/>
      <c r="W171" s="14"/>
      <c r="X171" s="14"/>
      <c r="Y171" s="14"/>
      <c r="Z171" s="14"/>
      <c r="AA171" s="14"/>
      <c r="AB171" s="14"/>
      <c r="AC171" s="14"/>
      <c r="AD171" s="14"/>
      <c r="AE171" s="14"/>
      <c r="AT171" s="283" t="s">
        <v>266</v>
      </c>
      <c r="AU171" s="283" t="s">
        <v>14</v>
      </c>
      <c r="AV171" s="14" t="s">
        <v>259</v>
      </c>
      <c r="AW171" s="14" t="s">
        <v>36</v>
      </c>
      <c r="AX171" s="14" t="s">
        <v>90</v>
      </c>
      <c r="AY171" s="283" t="s">
        <v>253</v>
      </c>
    </row>
    <row r="172" s="2" customFormat="1" ht="36" customHeight="1">
      <c r="A172" s="39"/>
      <c r="B172" s="40"/>
      <c r="C172" s="245" t="s">
        <v>308</v>
      </c>
      <c r="D172" s="245" t="s">
        <v>255</v>
      </c>
      <c r="E172" s="246" t="s">
        <v>314</v>
      </c>
      <c r="F172" s="247" t="s">
        <v>315</v>
      </c>
      <c r="G172" s="248" t="s">
        <v>144</v>
      </c>
      <c r="H172" s="249">
        <v>77.239999999999995</v>
      </c>
      <c r="I172" s="250"/>
      <c r="J172" s="251">
        <f>ROUND(I172*H172,2)</f>
        <v>0</v>
      </c>
      <c r="K172" s="247" t="s">
        <v>258</v>
      </c>
      <c r="L172" s="45"/>
      <c r="M172" s="252" t="s">
        <v>1</v>
      </c>
      <c r="N172" s="253" t="s">
        <v>47</v>
      </c>
      <c r="O172" s="92"/>
      <c r="P172" s="254">
        <f>O172*H172</f>
        <v>0</v>
      </c>
      <c r="Q172" s="254">
        <v>0</v>
      </c>
      <c r="R172" s="254">
        <f>Q172*H172</f>
        <v>0</v>
      </c>
      <c r="S172" s="254">
        <v>0.28999999999999998</v>
      </c>
      <c r="T172" s="255">
        <f>S172*H172</f>
        <v>22.399599999999996</v>
      </c>
      <c r="U172" s="39"/>
      <c r="V172" s="39"/>
      <c r="W172" s="39"/>
      <c r="X172" s="39"/>
      <c r="Y172" s="39"/>
      <c r="Z172" s="39"/>
      <c r="AA172" s="39"/>
      <c r="AB172" s="39"/>
      <c r="AC172" s="39"/>
      <c r="AD172" s="39"/>
      <c r="AE172" s="39"/>
      <c r="AR172" s="256" t="s">
        <v>259</v>
      </c>
      <c r="AT172" s="256" t="s">
        <v>255</v>
      </c>
      <c r="AU172" s="256" t="s">
        <v>14</v>
      </c>
      <c r="AY172" s="18" t="s">
        <v>253</v>
      </c>
      <c r="BE172" s="257">
        <f>IF(N172="základní",J172,0)</f>
        <v>0</v>
      </c>
      <c r="BF172" s="257">
        <f>IF(N172="snížená",J172,0)</f>
        <v>0</v>
      </c>
      <c r="BG172" s="257">
        <f>IF(N172="zákl. přenesená",J172,0)</f>
        <v>0</v>
      </c>
      <c r="BH172" s="257">
        <f>IF(N172="sníž. přenesená",J172,0)</f>
        <v>0</v>
      </c>
      <c r="BI172" s="257">
        <f>IF(N172="nulová",J172,0)</f>
        <v>0</v>
      </c>
      <c r="BJ172" s="18" t="s">
        <v>90</v>
      </c>
      <c r="BK172" s="257">
        <f>ROUND(I172*H172,2)</f>
        <v>0</v>
      </c>
      <c r="BL172" s="18" t="s">
        <v>259</v>
      </c>
      <c r="BM172" s="256" t="s">
        <v>1318</v>
      </c>
    </row>
    <row r="173" s="2" customFormat="1">
      <c r="A173" s="39"/>
      <c r="B173" s="40"/>
      <c r="C173" s="41"/>
      <c r="D173" s="258" t="s">
        <v>261</v>
      </c>
      <c r="E173" s="41"/>
      <c r="F173" s="259" t="s">
        <v>317</v>
      </c>
      <c r="G173" s="41"/>
      <c r="H173" s="41"/>
      <c r="I173" s="156"/>
      <c r="J173" s="41"/>
      <c r="K173" s="41"/>
      <c r="L173" s="45"/>
      <c r="M173" s="260"/>
      <c r="N173" s="261"/>
      <c r="O173" s="92"/>
      <c r="P173" s="92"/>
      <c r="Q173" s="92"/>
      <c r="R173" s="92"/>
      <c r="S173" s="92"/>
      <c r="T173" s="93"/>
      <c r="U173" s="39"/>
      <c r="V173" s="39"/>
      <c r="W173" s="39"/>
      <c r="X173" s="39"/>
      <c r="Y173" s="39"/>
      <c r="Z173" s="39"/>
      <c r="AA173" s="39"/>
      <c r="AB173" s="39"/>
      <c r="AC173" s="39"/>
      <c r="AD173" s="39"/>
      <c r="AE173" s="39"/>
      <c r="AT173" s="18" t="s">
        <v>261</v>
      </c>
      <c r="AU173" s="18" t="s">
        <v>14</v>
      </c>
    </row>
    <row r="174" s="13" customFormat="1">
      <c r="A174" s="13"/>
      <c r="B174" s="262"/>
      <c r="C174" s="263"/>
      <c r="D174" s="258" t="s">
        <v>266</v>
      </c>
      <c r="E174" s="264" t="s">
        <v>1</v>
      </c>
      <c r="F174" s="265" t="s">
        <v>1319</v>
      </c>
      <c r="G174" s="263"/>
      <c r="H174" s="266">
        <v>77.239999999999995</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266</v>
      </c>
      <c r="AU174" s="272" t="s">
        <v>14</v>
      </c>
      <c r="AV174" s="13" t="s">
        <v>14</v>
      </c>
      <c r="AW174" s="13" t="s">
        <v>36</v>
      </c>
      <c r="AX174" s="13" t="s">
        <v>82</v>
      </c>
      <c r="AY174" s="272" t="s">
        <v>253</v>
      </c>
    </row>
    <row r="175" s="14" customFormat="1">
      <c r="A175" s="14"/>
      <c r="B175" s="273"/>
      <c r="C175" s="274"/>
      <c r="D175" s="258" t="s">
        <v>266</v>
      </c>
      <c r="E175" s="275" t="s">
        <v>168</v>
      </c>
      <c r="F175" s="276" t="s">
        <v>269</v>
      </c>
      <c r="G175" s="274"/>
      <c r="H175" s="277">
        <v>77.239999999999995</v>
      </c>
      <c r="I175" s="278"/>
      <c r="J175" s="274"/>
      <c r="K175" s="274"/>
      <c r="L175" s="279"/>
      <c r="M175" s="280"/>
      <c r="N175" s="281"/>
      <c r="O175" s="281"/>
      <c r="P175" s="281"/>
      <c r="Q175" s="281"/>
      <c r="R175" s="281"/>
      <c r="S175" s="281"/>
      <c r="T175" s="282"/>
      <c r="U175" s="14"/>
      <c r="V175" s="14"/>
      <c r="W175" s="14"/>
      <c r="X175" s="14"/>
      <c r="Y175" s="14"/>
      <c r="Z175" s="14"/>
      <c r="AA175" s="14"/>
      <c r="AB175" s="14"/>
      <c r="AC175" s="14"/>
      <c r="AD175" s="14"/>
      <c r="AE175" s="14"/>
      <c r="AT175" s="283" t="s">
        <v>266</v>
      </c>
      <c r="AU175" s="283" t="s">
        <v>14</v>
      </c>
      <c r="AV175" s="14" t="s">
        <v>259</v>
      </c>
      <c r="AW175" s="14" t="s">
        <v>36</v>
      </c>
      <c r="AX175" s="14" t="s">
        <v>90</v>
      </c>
      <c r="AY175" s="283" t="s">
        <v>253</v>
      </c>
    </row>
    <row r="176" s="12" customFormat="1" ht="22.8" customHeight="1">
      <c r="A176" s="12"/>
      <c r="B176" s="229"/>
      <c r="C176" s="230"/>
      <c r="D176" s="231" t="s">
        <v>81</v>
      </c>
      <c r="E176" s="243" t="s">
        <v>299</v>
      </c>
      <c r="F176" s="243" t="s">
        <v>706</v>
      </c>
      <c r="G176" s="230"/>
      <c r="H176" s="230"/>
      <c r="I176" s="233"/>
      <c r="J176" s="244">
        <f>BK176</f>
        <v>0</v>
      </c>
      <c r="K176" s="230"/>
      <c r="L176" s="235"/>
      <c r="M176" s="236"/>
      <c r="N176" s="237"/>
      <c r="O176" s="237"/>
      <c r="P176" s="238">
        <f>SUM(P177:P196)</f>
        <v>0</v>
      </c>
      <c r="Q176" s="237"/>
      <c r="R176" s="238">
        <f>SUM(R177:R196)</f>
        <v>0.001045233</v>
      </c>
      <c r="S176" s="237"/>
      <c r="T176" s="239">
        <f>SUM(T177:T196)</f>
        <v>0</v>
      </c>
      <c r="U176" s="12"/>
      <c r="V176" s="12"/>
      <c r="W176" s="12"/>
      <c r="X176" s="12"/>
      <c r="Y176" s="12"/>
      <c r="Z176" s="12"/>
      <c r="AA176" s="12"/>
      <c r="AB176" s="12"/>
      <c r="AC176" s="12"/>
      <c r="AD176" s="12"/>
      <c r="AE176" s="12"/>
      <c r="AR176" s="240" t="s">
        <v>90</v>
      </c>
      <c r="AT176" s="241" t="s">
        <v>81</v>
      </c>
      <c r="AU176" s="241" t="s">
        <v>90</v>
      </c>
      <c r="AY176" s="240" t="s">
        <v>253</v>
      </c>
      <c r="BK176" s="242">
        <f>SUM(BK177:BK196)</f>
        <v>0</v>
      </c>
    </row>
    <row r="177" s="2" customFormat="1" ht="24" customHeight="1">
      <c r="A177" s="39"/>
      <c r="B177" s="40"/>
      <c r="C177" s="245" t="s">
        <v>313</v>
      </c>
      <c r="D177" s="245" t="s">
        <v>255</v>
      </c>
      <c r="E177" s="246" t="s">
        <v>1320</v>
      </c>
      <c r="F177" s="247" t="s">
        <v>1321</v>
      </c>
      <c r="G177" s="248" t="s">
        <v>144</v>
      </c>
      <c r="H177" s="249">
        <v>635.39999999999998</v>
      </c>
      <c r="I177" s="250"/>
      <c r="J177" s="251">
        <f>ROUND(I177*H177,2)</f>
        <v>0</v>
      </c>
      <c r="K177" s="247" t="s">
        <v>258</v>
      </c>
      <c r="L177" s="45"/>
      <c r="M177" s="252" t="s">
        <v>1</v>
      </c>
      <c r="N177" s="253" t="s">
        <v>47</v>
      </c>
      <c r="O177" s="92"/>
      <c r="P177" s="254">
        <f>O177*H177</f>
        <v>0</v>
      </c>
      <c r="Q177" s="254">
        <v>1.6449999999999999E-06</v>
      </c>
      <c r="R177" s="254">
        <f>Q177*H177</f>
        <v>0.001045233</v>
      </c>
      <c r="S177" s="254">
        <v>0</v>
      </c>
      <c r="T177" s="255">
        <f>S177*H177</f>
        <v>0</v>
      </c>
      <c r="U177" s="39"/>
      <c r="V177" s="39"/>
      <c r="W177" s="39"/>
      <c r="X177" s="39"/>
      <c r="Y177" s="39"/>
      <c r="Z177" s="39"/>
      <c r="AA177" s="39"/>
      <c r="AB177" s="39"/>
      <c r="AC177" s="39"/>
      <c r="AD177" s="39"/>
      <c r="AE177" s="39"/>
      <c r="AR177" s="256" t="s">
        <v>259</v>
      </c>
      <c r="AT177" s="256" t="s">
        <v>255</v>
      </c>
      <c r="AU177" s="256" t="s">
        <v>14</v>
      </c>
      <c r="AY177" s="18" t="s">
        <v>253</v>
      </c>
      <c r="BE177" s="257">
        <f>IF(N177="základní",J177,0)</f>
        <v>0</v>
      </c>
      <c r="BF177" s="257">
        <f>IF(N177="snížená",J177,0)</f>
        <v>0</v>
      </c>
      <c r="BG177" s="257">
        <f>IF(N177="zákl. přenesená",J177,0)</f>
        <v>0</v>
      </c>
      <c r="BH177" s="257">
        <f>IF(N177="sníž. přenesená",J177,0)</f>
        <v>0</v>
      </c>
      <c r="BI177" s="257">
        <f>IF(N177="nulová",J177,0)</f>
        <v>0</v>
      </c>
      <c r="BJ177" s="18" t="s">
        <v>90</v>
      </c>
      <c r="BK177" s="257">
        <f>ROUND(I177*H177,2)</f>
        <v>0</v>
      </c>
      <c r="BL177" s="18" t="s">
        <v>259</v>
      </c>
      <c r="BM177" s="256" t="s">
        <v>1322</v>
      </c>
    </row>
    <row r="178" s="2" customFormat="1">
      <c r="A178" s="39"/>
      <c r="B178" s="40"/>
      <c r="C178" s="41"/>
      <c r="D178" s="258" t="s">
        <v>261</v>
      </c>
      <c r="E178" s="41"/>
      <c r="F178" s="259" t="s">
        <v>1323</v>
      </c>
      <c r="G178" s="41"/>
      <c r="H178" s="41"/>
      <c r="I178" s="156"/>
      <c r="J178" s="41"/>
      <c r="K178" s="41"/>
      <c r="L178" s="45"/>
      <c r="M178" s="260"/>
      <c r="N178" s="261"/>
      <c r="O178" s="92"/>
      <c r="P178" s="92"/>
      <c r="Q178" s="92"/>
      <c r="R178" s="92"/>
      <c r="S178" s="92"/>
      <c r="T178" s="93"/>
      <c r="U178" s="39"/>
      <c r="V178" s="39"/>
      <c r="W178" s="39"/>
      <c r="X178" s="39"/>
      <c r="Y178" s="39"/>
      <c r="Z178" s="39"/>
      <c r="AA178" s="39"/>
      <c r="AB178" s="39"/>
      <c r="AC178" s="39"/>
      <c r="AD178" s="39"/>
      <c r="AE178" s="39"/>
      <c r="AT178" s="18" t="s">
        <v>261</v>
      </c>
      <c r="AU178" s="18" t="s">
        <v>14</v>
      </c>
    </row>
    <row r="179" s="13" customFormat="1">
      <c r="A179" s="13"/>
      <c r="B179" s="262"/>
      <c r="C179" s="263"/>
      <c r="D179" s="258" t="s">
        <v>266</v>
      </c>
      <c r="E179" s="264" t="s">
        <v>1</v>
      </c>
      <c r="F179" s="265" t="s">
        <v>1324</v>
      </c>
      <c r="G179" s="263"/>
      <c r="H179" s="266">
        <v>635.39999999999998</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266</v>
      </c>
      <c r="AU179" s="272" t="s">
        <v>14</v>
      </c>
      <c r="AV179" s="13" t="s">
        <v>14</v>
      </c>
      <c r="AW179" s="13" t="s">
        <v>36</v>
      </c>
      <c r="AX179" s="13" t="s">
        <v>82</v>
      </c>
      <c r="AY179" s="272" t="s">
        <v>253</v>
      </c>
    </row>
    <row r="180" s="14" customFormat="1">
      <c r="A180" s="14"/>
      <c r="B180" s="273"/>
      <c r="C180" s="274"/>
      <c r="D180" s="258" t="s">
        <v>266</v>
      </c>
      <c r="E180" s="275" t="s">
        <v>1325</v>
      </c>
      <c r="F180" s="276" t="s">
        <v>269</v>
      </c>
      <c r="G180" s="274"/>
      <c r="H180" s="277">
        <v>635.39999999999998</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266</v>
      </c>
      <c r="AU180" s="283" t="s">
        <v>14</v>
      </c>
      <c r="AV180" s="14" t="s">
        <v>259</v>
      </c>
      <c r="AW180" s="14" t="s">
        <v>36</v>
      </c>
      <c r="AX180" s="14" t="s">
        <v>90</v>
      </c>
      <c r="AY180" s="283" t="s">
        <v>253</v>
      </c>
    </row>
    <row r="181" s="2" customFormat="1" ht="72" customHeight="1">
      <c r="A181" s="39"/>
      <c r="B181" s="40"/>
      <c r="C181" s="245" t="s">
        <v>318</v>
      </c>
      <c r="D181" s="245" t="s">
        <v>255</v>
      </c>
      <c r="E181" s="246" t="s">
        <v>1326</v>
      </c>
      <c r="F181" s="247" t="s">
        <v>1327</v>
      </c>
      <c r="G181" s="248" t="s">
        <v>144</v>
      </c>
      <c r="H181" s="249">
        <v>77.239999999999995</v>
      </c>
      <c r="I181" s="250"/>
      <c r="J181" s="251">
        <f>ROUND(I181*H181,2)</f>
        <v>0</v>
      </c>
      <c r="K181" s="247" t="s">
        <v>258</v>
      </c>
      <c r="L181" s="45"/>
      <c r="M181" s="252" t="s">
        <v>1</v>
      </c>
      <c r="N181" s="253" t="s">
        <v>47</v>
      </c>
      <c r="O181" s="92"/>
      <c r="P181" s="254">
        <f>O181*H181</f>
        <v>0</v>
      </c>
      <c r="Q181" s="254">
        <v>0</v>
      </c>
      <c r="R181" s="254">
        <f>Q181*H181</f>
        <v>0</v>
      </c>
      <c r="S181" s="254">
        <v>0</v>
      </c>
      <c r="T181" s="255">
        <f>S181*H181</f>
        <v>0</v>
      </c>
      <c r="U181" s="39"/>
      <c r="V181" s="39"/>
      <c r="W181" s="39"/>
      <c r="X181" s="39"/>
      <c r="Y181" s="39"/>
      <c r="Z181" s="39"/>
      <c r="AA181" s="39"/>
      <c r="AB181" s="39"/>
      <c r="AC181" s="39"/>
      <c r="AD181" s="39"/>
      <c r="AE181" s="39"/>
      <c r="AR181" s="256" t="s">
        <v>259</v>
      </c>
      <c r="AT181" s="256" t="s">
        <v>255</v>
      </c>
      <c r="AU181" s="256" t="s">
        <v>14</v>
      </c>
      <c r="AY181" s="18" t="s">
        <v>253</v>
      </c>
      <c r="BE181" s="257">
        <f>IF(N181="základní",J181,0)</f>
        <v>0</v>
      </c>
      <c r="BF181" s="257">
        <f>IF(N181="snížená",J181,0)</f>
        <v>0</v>
      </c>
      <c r="BG181" s="257">
        <f>IF(N181="zákl. přenesená",J181,0)</f>
        <v>0</v>
      </c>
      <c r="BH181" s="257">
        <f>IF(N181="sníž. přenesená",J181,0)</f>
        <v>0</v>
      </c>
      <c r="BI181" s="257">
        <f>IF(N181="nulová",J181,0)</f>
        <v>0</v>
      </c>
      <c r="BJ181" s="18" t="s">
        <v>90</v>
      </c>
      <c r="BK181" s="257">
        <f>ROUND(I181*H181,2)</f>
        <v>0</v>
      </c>
      <c r="BL181" s="18" t="s">
        <v>259</v>
      </c>
      <c r="BM181" s="256" t="s">
        <v>1328</v>
      </c>
    </row>
    <row r="182" s="2" customFormat="1">
      <c r="A182" s="39"/>
      <c r="B182" s="40"/>
      <c r="C182" s="41"/>
      <c r="D182" s="258" t="s">
        <v>261</v>
      </c>
      <c r="E182" s="41"/>
      <c r="F182" s="259" t="s">
        <v>1329</v>
      </c>
      <c r="G182" s="41"/>
      <c r="H182" s="41"/>
      <c r="I182" s="156"/>
      <c r="J182" s="41"/>
      <c r="K182" s="41"/>
      <c r="L182" s="45"/>
      <c r="M182" s="260"/>
      <c r="N182" s="261"/>
      <c r="O182" s="92"/>
      <c r="P182" s="92"/>
      <c r="Q182" s="92"/>
      <c r="R182" s="92"/>
      <c r="S182" s="92"/>
      <c r="T182" s="93"/>
      <c r="U182" s="39"/>
      <c r="V182" s="39"/>
      <c r="W182" s="39"/>
      <c r="X182" s="39"/>
      <c r="Y182" s="39"/>
      <c r="Z182" s="39"/>
      <c r="AA182" s="39"/>
      <c r="AB182" s="39"/>
      <c r="AC182" s="39"/>
      <c r="AD182" s="39"/>
      <c r="AE182" s="39"/>
      <c r="AT182" s="18" t="s">
        <v>261</v>
      </c>
      <c r="AU182" s="18" t="s">
        <v>14</v>
      </c>
    </row>
    <row r="183" s="13" customFormat="1">
      <c r="A183" s="13"/>
      <c r="B183" s="262"/>
      <c r="C183" s="263"/>
      <c r="D183" s="258" t="s">
        <v>266</v>
      </c>
      <c r="E183" s="264" t="s">
        <v>1</v>
      </c>
      <c r="F183" s="265" t="s">
        <v>168</v>
      </c>
      <c r="G183" s="263"/>
      <c r="H183" s="266">
        <v>77.239999999999995</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266</v>
      </c>
      <c r="AU183" s="272" t="s">
        <v>14</v>
      </c>
      <c r="AV183" s="13" t="s">
        <v>14</v>
      </c>
      <c r="AW183" s="13" t="s">
        <v>36</v>
      </c>
      <c r="AX183" s="13" t="s">
        <v>82</v>
      </c>
      <c r="AY183" s="272" t="s">
        <v>253</v>
      </c>
    </row>
    <row r="184" s="14" customFormat="1">
      <c r="A184" s="14"/>
      <c r="B184" s="273"/>
      <c r="C184" s="274"/>
      <c r="D184" s="258" t="s">
        <v>266</v>
      </c>
      <c r="E184" s="275" t="s">
        <v>1</v>
      </c>
      <c r="F184" s="276" t="s">
        <v>269</v>
      </c>
      <c r="G184" s="274"/>
      <c r="H184" s="277">
        <v>77.239999999999995</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266</v>
      </c>
      <c r="AU184" s="283" t="s">
        <v>14</v>
      </c>
      <c r="AV184" s="14" t="s">
        <v>259</v>
      </c>
      <c r="AW184" s="14" t="s">
        <v>36</v>
      </c>
      <c r="AX184" s="14" t="s">
        <v>90</v>
      </c>
      <c r="AY184" s="283" t="s">
        <v>253</v>
      </c>
    </row>
    <row r="185" s="2" customFormat="1" ht="72" customHeight="1">
      <c r="A185" s="39"/>
      <c r="B185" s="40"/>
      <c r="C185" s="245" t="s">
        <v>323</v>
      </c>
      <c r="D185" s="245" t="s">
        <v>255</v>
      </c>
      <c r="E185" s="246" t="s">
        <v>1330</v>
      </c>
      <c r="F185" s="247" t="s">
        <v>1331</v>
      </c>
      <c r="G185" s="248" t="s">
        <v>140</v>
      </c>
      <c r="H185" s="249">
        <v>2.5</v>
      </c>
      <c r="I185" s="250"/>
      <c r="J185" s="251">
        <f>ROUND(I185*H185,2)</f>
        <v>0</v>
      </c>
      <c r="K185" s="247" t="s">
        <v>258</v>
      </c>
      <c r="L185" s="45"/>
      <c r="M185" s="252" t="s">
        <v>1</v>
      </c>
      <c r="N185" s="253" t="s">
        <v>47</v>
      </c>
      <c r="O185" s="92"/>
      <c r="P185" s="254">
        <f>O185*H185</f>
        <v>0</v>
      </c>
      <c r="Q185" s="254">
        <v>0</v>
      </c>
      <c r="R185" s="254">
        <f>Q185*H185</f>
        <v>0</v>
      </c>
      <c r="S185" s="254">
        <v>0</v>
      </c>
      <c r="T185" s="255">
        <f>S185*H185</f>
        <v>0</v>
      </c>
      <c r="U185" s="39"/>
      <c r="V185" s="39"/>
      <c r="W185" s="39"/>
      <c r="X185" s="39"/>
      <c r="Y185" s="39"/>
      <c r="Z185" s="39"/>
      <c r="AA185" s="39"/>
      <c r="AB185" s="39"/>
      <c r="AC185" s="39"/>
      <c r="AD185" s="39"/>
      <c r="AE185" s="39"/>
      <c r="AR185" s="256" t="s">
        <v>259</v>
      </c>
      <c r="AT185" s="256" t="s">
        <v>255</v>
      </c>
      <c r="AU185" s="256" t="s">
        <v>14</v>
      </c>
      <c r="AY185" s="18" t="s">
        <v>253</v>
      </c>
      <c r="BE185" s="257">
        <f>IF(N185="základní",J185,0)</f>
        <v>0</v>
      </c>
      <c r="BF185" s="257">
        <f>IF(N185="snížená",J185,0)</f>
        <v>0</v>
      </c>
      <c r="BG185" s="257">
        <f>IF(N185="zákl. přenesená",J185,0)</f>
        <v>0</v>
      </c>
      <c r="BH185" s="257">
        <f>IF(N185="sníž. přenesená",J185,0)</f>
        <v>0</v>
      </c>
      <c r="BI185" s="257">
        <f>IF(N185="nulová",J185,0)</f>
        <v>0</v>
      </c>
      <c r="BJ185" s="18" t="s">
        <v>90</v>
      </c>
      <c r="BK185" s="257">
        <f>ROUND(I185*H185,2)</f>
        <v>0</v>
      </c>
      <c r="BL185" s="18" t="s">
        <v>259</v>
      </c>
      <c r="BM185" s="256" t="s">
        <v>1332</v>
      </c>
    </row>
    <row r="186" s="2" customFormat="1">
      <c r="A186" s="39"/>
      <c r="B186" s="40"/>
      <c r="C186" s="41"/>
      <c r="D186" s="258" t="s">
        <v>261</v>
      </c>
      <c r="E186" s="41"/>
      <c r="F186" s="259" t="s">
        <v>1329</v>
      </c>
      <c r="G186" s="41"/>
      <c r="H186" s="41"/>
      <c r="I186" s="156"/>
      <c r="J186" s="41"/>
      <c r="K186" s="41"/>
      <c r="L186" s="45"/>
      <c r="M186" s="260"/>
      <c r="N186" s="261"/>
      <c r="O186" s="92"/>
      <c r="P186" s="92"/>
      <c r="Q186" s="92"/>
      <c r="R186" s="92"/>
      <c r="S186" s="92"/>
      <c r="T186" s="93"/>
      <c r="U186" s="39"/>
      <c r="V186" s="39"/>
      <c r="W186" s="39"/>
      <c r="X186" s="39"/>
      <c r="Y186" s="39"/>
      <c r="Z186" s="39"/>
      <c r="AA186" s="39"/>
      <c r="AB186" s="39"/>
      <c r="AC186" s="39"/>
      <c r="AD186" s="39"/>
      <c r="AE186" s="39"/>
      <c r="AT186" s="18" t="s">
        <v>261</v>
      </c>
      <c r="AU186" s="18" t="s">
        <v>14</v>
      </c>
    </row>
    <row r="187" s="13" customFormat="1">
      <c r="A187" s="13"/>
      <c r="B187" s="262"/>
      <c r="C187" s="263"/>
      <c r="D187" s="258" t="s">
        <v>266</v>
      </c>
      <c r="E187" s="264" t="s">
        <v>1</v>
      </c>
      <c r="F187" s="265" t="s">
        <v>1252</v>
      </c>
      <c r="G187" s="263"/>
      <c r="H187" s="266">
        <v>2.5</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266</v>
      </c>
      <c r="AU187" s="272" t="s">
        <v>14</v>
      </c>
      <c r="AV187" s="13" t="s">
        <v>14</v>
      </c>
      <c r="AW187" s="13" t="s">
        <v>36</v>
      </c>
      <c r="AX187" s="13" t="s">
        <v>82</v>
      </c>
      <c r="AY187" s="272" t="s">
        <v>253</v>
      </c>
    </row>
    <row r="188" s="14" customFormat="1">
      <c r="A188" s="14"/>
      <c r="B188" s="273"/>
      <c r="C188" s="274"/>
      <c r="D188" s="258" t="s">
        <v>266</v>
      </c>
      <c r="E188" s="275" t="s">
        <v>1</v>
      </c>
      <c r="F188" s="276" t="s">
        <v>269</v>
      </c>
      <c r="G188" s="274"/>
      <c r="H188" s="277">
        <v>2.5</v>
      </c>
      <c r="I188" s="278"/>
      <c r="J188" s="274"/>
      <c r="K188" s="274"/>
      <c r="L188" s="279"/>
      <c r="M188" s="280"/>
      <c r="N188" s="281"/>
      <c r="O188" s="281"/>
      <c r="P188" s="281"/>
      <c r="Q188" s="281"/>
      <c r="R188" s="281"/>
      <c r="S188" s="281"/>
      <c r="T188" s="282"/>
      <c r="U188" s="14"/>
      <c r="V188" s="14"/>
      <c r="W188" s="14"/>
      <c r="X188" s="14"/>
      <c r="Y188" s="14"/>
      <c r="Z188" s="14"/>
      <c r="AA188" s="14"/>
      <c r="AB188" s="14"/>
      <c r="AC188" s="14"/>
      <c r="AD188" s="14"/>
      <c r="AE188" s="14"/>
      <c r="AT188" s="283" t="s">
        <v>266</v>
      </c>
      <c r="AU188" s="283" t="s">
        <v>14</v>
      </c>
      <c r="AV188" s="14" t="s">
        <v>259</v>
      </c>
      <c r="AW188" s="14" t="s">
        <v>36</v>
      </c>
      <c r="AX188" s="14" t="s">
        <v>90</v>
      </c>
      <c r="AY188" s="283" t="s">
        <v>253</v>
      </c>
    </row>
    <row r="189" s="2" customFormat="1" ht="60" customHeight="1">
      <c r="A189" s="39"/>
      <c r="B189" s="40"/>
      <c r="C189" s="245" t="s">
        <v>8</v>
      </c>
      <c r="D189" s="245" t="s">
        <v>255</v>
      </c>
      <c r="E189" s="246" t="s">
        <v>1333</v>
      </c>
      <c r="F189" s="247" t="s">
        <v>1334</v>
      </c>
      <c r="G189" s="248" t="s">
        <v>140</v>
      </c>
      <c r="H189" s="249">
        <v>18</v>
      </c>
      <c r="I189" s="250"/>
      <c r="J189" s="251">
        <f>ROUND(I189*H189,2)</f>
        <v>0</v>
      </c>
      <c r="K189" s="247" t="s">
        <v>258</v>
      </c>
      <c r="L189" s="45"/>
      <c r="M189" s="252" t="s">
        <v>1</v>
      </c>
      <c r="N189" s="253" t="s">
        <v>47</v>
      </c>
      <c r="O189" s="92"/>
      <c r="P189" s="254">
        <f>O189*H189</f>
        <v>0</v>
      </c>
      <c r="Q189" s="254">
        <v>0</v>
      </c>
      <c r="R189" s="254">
        <f>Q189*H189</f>
        <v>0</v>
      </c>
      <c r="S189" s="254">
        <v>0</v>
      </c>
      <c r="T189" s="255">
        <f>S189*H189</f>
        <v>0</v>
      </c>
      <c r="U189" s="39"/>
      <c r="V189" s="39"/>
      <c r="W189" s="39"/>
      <c r="X189" s="39"/>
      <c r="Y189" s="39"/>
      <c r="Z189" s="39"/>
      <c r="AA189" s="39"/>
      <c r="AB189" s="39"/>
      <c r="AC189" s="39"/>
      <c r="AD189" s="39"/>
      <c r="AE189" s="39"/>
      <c r="AR189" s="256" t="s">
        <v>259</v>
      </c>
      <c r="AT189" s="256" t="s">
        <v>255</v>
      </c>
      <c r="AU189" s="256" t="s">
        <v>14</v>
      </c>
      <c r="AY189" s="18" t="s">
        <v>253</v>
      </c>
      <c r="BE189" s="257">
        <f>IF(N189="základní",J189,0)</f>
        <v>0</v>
      </c>
      <c r="BF189" s="257">
        <f>IF(N189="snížená",J189,0)</f>
        <v>0</v>
      </c>
      <c r="BG189" s="257">
        <f>IF(N189="zákl. přenesená",J189,0)</f>
        <v>0</v>
      </c>
      <c r="BH189" s="257">
        <f>IF(N189="sníž. přenesená",J189,0)</f>
        <v>0</v>
      </c>
      <c r="BI189" s="257">
        <f>IF(N189="nulová",J189,0)</f>
        <v>0</v>
      </c>
      <c r="BJ189" s="18" t="s">
        <v>90</v>
      </c>
      <c r="BK189" s="257">
        <f>ROUND(I189*H189,2)</f>
        <v>0</v>
      </c>
      <c r="BL189" s="18" t="s">
        <v>259</v>
      </c>
      <c r="BM189" s="256" t="s">
        <v>1335</v>
      </c>
    </row>
    <row r="190" s="2" customFormat="1">
      <c r="A190" s="39"/>
      <c r="B190" s="40"/>
      <c r="C190" s="41"/>
      <c r="D190" s="258" t="s">
        <v>261</v>
      </c>
      <c r="E190" s="41"/>
      <c r="F190" s="259" t="s">
        <v>1336</v>
      </c>
      <c r="G190" s="41"/>
      <c r="H190" s="41"/>
      <c r="I190" s="156"/>
      <c r="J190" s="41"/>
      <c r="K190" s="41"/>
      <c r="L190" s="45"/>
      <c r="M190" s="260"/>
      <c r="N190" s="261"/>
      <c r="O190" s="92"/>
      <c r="P190" s="92"/>
      <c r="Q190" s="92"/>
      <c r="R190" s="92"/>
      <c r="S190" s="92"/>
      <c r="T190" s="93"/>
      <c r="U190" s="39"/>
      <c r="V190" s="39"/>
      <c r="W190" s="39"/>
      <c r="X190" s="39"/>
      <c r="Y190" s="39"/>
      <c r="Z190" s="39"/>
      <c r="AA190" s="39"/>
      <c r="AB190" s="39"/>
      <c r="AC190" s="39"/>
      <c r="AD190" s="39"/>
      <c r="AE190" s="39"/>
      <c r="AT190" s="18" t="s">
        <v>261</v>
      </c>
      <c r="AU190" s="18" t="s">
        <v>14</v>
      </c>
    </row>
    <row r="191" s="13" customFormat="1">
      <c r="A191" s="13"/>
      <c r="B191" s="262"/>
      <c r="C191" s="263"/>
      <c r="D191" s="258" t="s">
        <v>266</v>
      </c>
      <c r="E191" s="264" t="s">
        <v>1</v>
      </c>
      <c r="F191" s="265" t="s">
        <v>1268</v>
      </c>
      <c r="G191" s="263"/>
      <c r="H191" s="266">
        <v>18</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266</v>
      </c>
      <c r="AU191" s="272" t="s">
        <v>14</v>
      </c>
      <c r="AV191" s="13" t="s">
        <v>14</v>
      </c>
      <c r="AW191" s="13" t="s">
        <v>36</v>
      </c>
      <c r="AX191" s="13" t="s">
        <v>82</v>
      </c>
      <c r="AY191" s="272" t="s">
        <v>253</v>
      </c>
    </row>
    <row r="192" s="14" customFormat="1">
      <c r="A192" s="14"/>
      <c r="B192" s="273"/>
      <c r="C192" s="274"/>
      <c r="D192" s="258" t="s">
        <v>266</v>
      </c>
      <c r="E192" s="275" t="s">
        <v>1</v>
      </c>
      <c r="F192" s="276" t="s">
        <v>269</v>
      </c>
      <c r="G192" s="274"/>
      <c r="H192" s="277">
        <v>18</v>
      </c>
      <c r="I192" s="278"/>
      <c r="J192" s="274"/>
      <c r="K192" s="274"/>
      <c r="L192" s="279"/>
      <c r="M192" s="280"/>
      <c r="N192" s="281"/>
      <c r="O192" s="281"/>
      <c r="P192" s="281"/>
      <c r="Q192" s="281"/>
      <c r="R192" s="281"/>
      <c r="S192" s="281"/>
      <c r="T192" s="282"/>
      <c r="U192" s="14"/>
      <c r="V192" s="14"/>
      <c r="W192" s="14"/>
      <c r="X192" s="14"/>
      <c r="Y192" s="14"/>
      <c r="Z192" s="14"/>
      <c r="AA192" s="14"/>
      <c r="AB192" s="14"/>
      <c r="AC192" s="14"/>
      <c r="AD192" s="14"/>
      <c r="AE192" s="14"/>
      <c r="AT192" s="283" t="s">
        <v>266</v>
      </c>
      <c r="AU192" s="283" t="s">
        <v>14</v>
      </c>
      <c r="AV192" s="14" t="s">
        <v>259</v>
      </c>
      <c r="AW192" s="14" t="s">
        <v>36</v>
      </c>
      <c r="AX192" s="14" t="s">
        <v>90</v>
      </c>
      <c r="AY192" s="283" t="s">
        <v>253</v>
      </c>
    </row>
    <row r="193" s="2" customFormat="1" ht="60" customHeight="1">
      <c r="A193" s="39"/>
      <c r="B193" s="40"/>
      <c r="C193" s="245" t="s">
        <v>330</v>
      </c>
      <c r="D193" s="245" t="s">
        <v>255</v>
      </c>
      <c r="E193" s="246" t="s">
        <v>1337</v>
      </c>
      <c r="F193" s="247" t="s">
        <v>1338</v>
      </c>
      <c r="G193" s="248" t="s">
        <v>140</v>
      </c>
      <c r="H193" s="249">
        <v>11.5</v>
      </c>
      <c r="I193" s="250"/>
      <c r="J193" s="251">
        <f>ROUND(I193*H193,2)</f>
        <v>0</v>
      </c>
      <c r="K193" s="247" t="s">
        <v>258</v>
      </c>
      <c r="L193" s="45"/>
      <c r="M193" s="252" t="s">
        <v>1</v>
      </c>
      <c r="N193" s="253" t="s">
        <v>47</v>
      </c>
      <c r="O193" s="92"/>
      <c r="P193" s="254">
        <f>O193*H193</f>
        <v>0</v>
      </c>
      <c r="Q193" s="254">
        <v>0</v>
      </c>
      <c r="R193" s="254">
        <f>Q193*H193</f>
        <v>0</v>
      </c>
      <c r="S193" s="254">
        <v>0</v>
      </c>
      <c r="T193" s="255">
        <f>S193*H193</f>
        <v>0</v>
      </c>
      <c r="U193" s="39"/>
      <c r="V193" s="39"/>
      <c r="W193" s="39"/>
      <c r="X193" s="39"/>
      <c r="Y193" s="39"/>
      <c r="Z193" s="39"/>
      <c r="AA193" s="39"/>
      <c r="AB193" s="39"/>
      <c r="AC193" s="39"/>
      <c r="AD193" s="39"/>
      <c r="AE193" s="39"/>
      <c r="AR193" s="256" t="s">
        <v>259</v>
      </c>
      <c r="AT193" s="256" t="s">
        <v>255</v>
      </c>
      <c r="AU193" s="256" t="s">
        <v>14</v>
      </c>
      <c r="AY193" s="18" t="s">
        <v>253</v>
      </c>
      <c r="BE193" s="257">
        <f>IF(N193="základní",J193,0)</f>
        <v>0</v>
      </c>
      <c r="BF193" s="257">
        <f>IF(N193="snížená",J193,0)</f>
        <v>0</v>
      </c>
      <c r="BG193" s="257">
        <f>IF(N193="zákl. přenesená",J193,0)</f>
        <v>0</v>
      </c>
      <c r="BH193" s="257">
        <f>IF(N193="sníž. přenesená",J193,0)</f>
        <v>0</v>
      </c>
      <c r="BI193" s="257">
        <f>IF(N193="nulová",J193,0)</f>
        <v>0</v>
      </c>
      <c r="BJ193" s="18" t="s">
        <v>90</v>
      </c>
      <c r="BK193" s="257">
        <f>ROUND(I193*H193,2)</f>
        <v>0</v>
      </c>
      <c r="BL193" s="18" t="s">
        <v>259</v>
      </c>
      <c r="BM193" s="256" t="s">
        <v>1339</v>
      </c>
    </row>
    <row r="194" s="2" customFormat="1">
      <c r="A194" s="39"/>
      <c r="B194" s="40"/>
      <c r="C194" s="41"/>
      <c r="D194" s="258" t="s">
        <v>261</v>
      </c>
      <c r="E194" s="41"/>
      <c r="F194" s="259" t="s">
        <v>1336</v>
      </c>
      <c r="G194" s="41"/>
      <c r="H194" s="41"/>
      <c r="I194" s="156"/>
      <c r="J194" s="41"/>
      <c r="K194" s="41"/>
      <c r="L194" s="45"/>
      <c r="M194" s="260"/>
      <c r="N194" s="261"/>
      <c r="O194" s="92"/>
      <c r="P194" s="92"/>
      <c r="Q194" s="92"/>
      <c r="R194" s="92"/>
      <c r="S194" s="92"/>
      <c r="T194" s="93"/>
      <c r="U194" s="39"/>
      <c r="V194" s="39"/>
      <c r="W194" s="39"/>
      <c r="X194" s="39"/>
      <c r="Y194" s="39"/>
      <c r="Z194" s="39"/>
      <c r="AA194" s="39"/>
      <c r="AB194" s="39"/>
      <c r="AC194" s="39"/>
      <c r="AD194" s="39"/>
      <c r="AE194" s="39"/>
      <c r="AT194" s="18" t="s">
        <v>261</v>
      </c>
      <c r="AU194" s="18" t="s">
        <v>14</v>
      </c>
    </row>
    <row r="195" s="13" customFormat="1">
      <c r="A195" s="13"/>
      <c r="B195" s="262"/>
      <c r="C195" s="263"/>
      <c r="D195" s="258" t="s">
        <v>266</v>
      </c>
      <c r="E195" s="264" t="s">
        <v>1</v>
      </c>
      <c r="F195" s="265" t="s">
        <v>1248</v>
      </c>
      <c r="G195" s="263"/>
      <c r="H195" s="266">
        <v>11.5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266</v>
      </c>
      <c r="AU195" s="272" t="s">
        <v>14</v>
      </c>
      <c r="AV195" s="13" t="s">
        <v>14</v>
      </c>
      <c r="AW195" s="13" t="s">
        <v>36</v>
      </c>
      <c r="AX195" s="13" t="s">
        <v>82</v>
      </c>
      <c r="AY195" s="272" t="s">
        <v>253</v>
      </c>
    </row>
    <row r="196" s="14" customFormat="1">
      <c r="A196" s="14"/>
      <c r="B196" s="273"/>
      <c r="C196" s="274"/>
      <c r="D196" s="258" t="s">
        <v>266</v>
      </c>
      <c r="E196" s="275" t="s">
        <v>1</v>
      </c>
      <c r="F196" s="276" t="s">
        <v>269</v>
      </c>
      <c r="G196" s="274"/>
      <c r="H196" s="277">
        <v>11.5</v>
      </c>
      <c r="I196" s="278"/>
      <c r="J196" s="274"/>
      <c r="K196" s="274"/>
      <c r="L196" s="279"/>
      <c r="M196" s="280"/>
      <c r="N196" s="281"/>
      <c r="O196" s="281"/>
      <c r="P196" s="281"/>
      <c r="Q196" s="281"/>
      <c r="R196" s="281"/>
      <c r="S196" s="281"/>
      <c r="T196" s="282"/>
      <c r="U196" s="14"/>
      <c r="V196" s="14"/>
      <c r="W196" s="14"/>
      <c r="X196" s="14"/>
      <c r="Y196" s="14"/>
      <c r="Z196" s="14"/>
      <c r="AA196" s="14"/>
      <c r="AB196" s="14"/>
      <c r="AC196" s="14"/>
      <c r="AD196" s="14"/>
      <c r="AE196" s="14"/>
      <c r="AT196" s="283" t="s">
        <v>266</v>
      </c>
      <c r="AU196" s="283" t="s">
        <v>14</v>
      </c>
      <c r="AV196" s="14" t="s">
        <v>259</v>
      </c>
      <c r="AW196" s="14" t="s">
        <v>36</v>
      </c>
      <c r="AX196" s="14" t="s">
        <v>90</v>
      </c>
      <c r="AY196" s="283" t="s">
        <v>253</v>
      </c>
    </row>
    <row r="197" s="12" customFormat="1" ht="22.8" customHeight="1">
      <c r="A197" s="12"/>
      <c r="B197" s="229"/>
      <c r="C197" s="230"/>
      <c r="D197" s="231" t="s">
        <v>81</v>
      </c>
      <c r="E197" s="243" t="s">
        <v>1033</v>
      </c>
      <c r="F197" s="243" t="s">
        <v>1034</v>
      </c>
      <c r="G197" s="230"/>
      <c r="H197" s="230"/>
      <c r="I197" s="233"/>
      <c r="J197" s="244">
        <f>BK197</f>
        <v>0</v>
      </c>
      <c r="K197" s="230"/>
      <c r="L197" s="235"/>
      <c r="M197" s="236"/>
      <c r="N197" s="237"/>
      <c r="O197" s="237"/>
      <c r="P197" s="238">
        <f>SUM(P198:P232)</f>
        <v>0</v>
      </c>
      <c r="Q197" s="237"/>
      <c r="R197" s="238">
        <f>SUM(R198:R232)</f>
        <v>0</v>
      </c>
      <c r="S197" s="237"/>
      <c r="T197" s="239">
        <f>SUM(T198:T232)</f>
        <v>0</v>
      </c>
      <c r="U197" s="12"/>
      <c r="V197" s="12"/>
      <c r="W197" s="12"/>
      <c r="X197" s="12"/>
      <c r="Y197" s="12"/>
      <c r="Z197" s="12"/>
      <c r="AA197" s="12"/>
      <c r="AB197" s="12"/>
      <c r="AC197" s="12"/>
      <c r="AD197" s="12"/>
      <c r="AE197" s="12"/>
      <c r="AR197" s="240" t="s">
        <v>90</v>
      </c>
      <c r="AT197" s="241" t="s">
        <v>81</v>
      </c>
      <c r="AU197" s="241" t="s">
        <v>90</v>
      </c>
      <c r="AY197" s="240" t="s">
        <v>253</v>
      </c>
      <c r="BK197" s="242">
        <f>SUM(BK198:BK232)</f>
        <v>0</v>
      </c>
    </row>
    <row r="198" s="2" customFormat="1" ht="36" customHeight="1">
      <c r="A198" s="39"/>
      <c r="B198" s="40"/>
      <c r="C198" s="245" t="s">
        <v>336</v>
      </c>
      <c r="D198" s="245" t="s">
        <v>255</v>
      </c>
      <c r="E198" s="246" t="s">
        <v>1035</v>
      </c>
      <c r="F198" s="247" t="s">
        <v>1036</v>
      </c>
      <c r="G198" s="248" t="s">
        <v>185</v>
      </c>
      <c r="H198" s="249">
        <v>540.59299999999996</v>
      </c>
      <c r="I198" s="250"/>
      <c r="J198" s="251">
        <f>ROUND(I198*H198,2)</f>
        <v>0</v>
      </c>
      <c r="K198" s="247" t="s">
        <v>258</v>
      </c>
      <c r="L198" s="45"/>
      <c r="M198" s="252" t="s">
        <v>1</v>
      </c>
      <c r="N198" s="253" t="s">
        <v>47</v>
      </c>
      <c r="O198" s="92"/>
      <c r="P198" s="254">
        <f>O198*H198</f>
        <v>0</v>
      </c>
      <c r="Q198" s="254">
        <v>0</v>
      </c>
      <c r="R198" s="254">
        <f>Q198*H198</f>
        <v>0</v>
      </c>
      <c r="S198" s="254">
        <v>0</v>
      </c>
      <c r="T198" s="255">
        <f>S198*H198</f>
        <v>0</v>
      </c>
      <c r="U198" s="39"/>
      <c r="V198" s="39"/>
      <c r="W198" s="39"/>
      <c r="X198" s="39"/>
      <c r="Y198" s="39"/>
      <c r="Z198" s="39"/>
      <c r="AA198" s="39"/>
      <c r="AB198" s="39"/>
      <c r="AC198" s="39"/>
      <c r="AD198" s="39"/>
      <c r="AE198" s="39"/>
      <c r="AR198" s="256" t="s">
        <v>259</v>
      </c>
      <c r="AT198" s="256" t="s">
        <v>255</v>
      </c>
      <c r="AU198" s="256" t="s">
        <v>14</v>
      </c>
      <c r="AY198" s="18" t="s">
        <v>253</v>
      </c>
      <c r="BE198" s="257">
        <f>IF(N198="základní",J198,0)</f>
        <v>0</v>
      </c>
      <c r="BF198" s="257">
        <f>IF(N198="snížená",J198,0)</f>
        <v>0</v>
      </c>
      <c r="BG198" s="257">
        <f>IF(N198="zákl. přenesená",J198,0)</f>
        <v>0</v>
      </c>
      <c r="BH198" s="257">
        <f>IF(N198="sníž. přenesená",J198,0)</f>
        <v>0</v>
      </c>
      <c r="BI198" s="257">
        <f>IF(N198="nulová",J198,0)</f>
        <v>0</v>
      </c>
      <c r="BJ198" s="18" t="s">
        <v>90</v>
      </c>
      <c r="BK198" s="257">
        <f>ROUND(I198*H198,2)</f>
        <v>0</v>
      </c>
      <c r="BL198" s="18" t="s">
        <v>259</v>
      </c>
      <c r="BM198" s="256" t="s">
        <v>1340</v>
      </c>
    </row>
    <row r="199" s="2" customFormat="1">
      <c r="A199" s="39"/>
      <c r="B199" s="40"/>
      <c r="C199" s="41"/>
      <c r="D199" s="258" t="s">
        <v>261</v>
      </c>
      <c r="E199" s="41"/>
      <c r="F199" s="259" t="s">
        <v>1038</v>
      </c>
      <c r="G199" s="41"/>
      <c r="H199" s="41"/>
      <c r="I199" s="156"/>
      <c r="J199" s="41"/>
      <c r="K199" s="41"/>
      <c r="L199" s="45"/>
      <c r="M199" s="260"/>
      <c r="N199" s="261"/>
      <c r="O199" s="92"/>
      <c r="P199" s="92"/>
      <c r="Q199" s="92"/>
      <c r="R199" s="92"/>
      <c r="S199" s="92"/>
      <c r="T199" s="93"/>
      <c r="U199" s="39"/>
      <c r="V199" s="39"/>
      <c r="W199" s="39"/>
      <c r="X199" s="39"/>
      <c r="Y199" s="39"/>
      <c r="Z199" s="39"/>
      <c r="AA199" s="39"/>
      <c r="AB199" s="39"/>
      <c r="AC199" s="39"/>
      <c r="AD199" s="39"/>
      <c r="AE199" s="39"/>
      <c r="AT199" s="18" t="s">
        <v>261</v>
      </c>
      <c r="AU199" s="18" t="s">
        <v>14</v>
      </c>
    </row>
    <row r="200" s="13" customFormat="1">
      <c r="A200" s="13"/>
      <c r="B200" s="262"/>
      <c r="C200" s="263"/>
      <c r="D200" s="258" t="s">
        <v>266</v>
      </c>
      <c r="E200" s="264" t="s">
        <v>196</v>
      </c>
      <c r="F200" s="265" t="s">
        <v>1341</v>
      </c>
      <c r="G200" s="263"/>
      <c r="H200" s="266">
        <v>110.163</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266</v>
      </c>
      <c r="AU200" s="272" t="s">
        <v>14</v>
      </c>
      <c r="AV200" s="13" t="s">
        <v>14</v>
      </c>
      <c r="AW200" s="13" t="s">
        <v>36</v>
      </c>
      <c r="AX200" s="13" t="s">
        <v>82</v>
      </c>
      <c r="AY200" s="272" t="s">
        <v>253</v>
      </c>
    </row>
    <row r="201" s="13" customFormat="1">
      <c r="A201" s="13"/>
      <c r="B201" s="262"/>
      <c r="C201" s="263"/>
      <c r="D201" s="258" t="s">
        <v>266</v>
      </c>
      <c r="E201" s="264" t="s">
        <v>183</v>
      </c>
      <c r="F201" s="265" t="s">
        <v>1342</v>
      </c>
      <c r="G201" s="263"/>
      <c r="H201" s="266">
        <v>315.99000000000001</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266</v>
      </c>
      <c r="AU201" s="272" t="s">
        <v>14</v>
      </c>
      <c r="AV201" s="13" t="s">
        <v>14</v>
      </c>
      <c r="AW201" s="13" t="s">
        <v>36</v>
      </c>
      <c r="AX201" s="13" t="s">
        <v>82</v>
      </c>
      <c r="AY201" s="272" t="s">
        <v>253</v>
      </c>
    </row>
    <row r="202" s="13" customFormat="1">
      <c r="A202" s="13"/>
      <c r="B202" s="262"/>
      <c r="C202" s="263"/>
      <c r="D202" s="258" t="s">
        <v>266</v>
      </c>
      <c r="E202" s="264" t="s">
        <v>190</v>
      </c>
      <c r="F202" s="265" t="s">
        <v>1343</v>
      </c>
      <c r="G202" s="263"/>
      <c r="H202" s="266">
        <v>114.44</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266</v>
      </c>
      <c r="AU202" s="272" t="s">
        <v>14</v>
      </c>
      <c r="AV202" s="13" t="s">
        <v>14</v>
      </c>
      <c r="AW202" s="13" t="s">
        <v>36</v>
      </c>
      <c r="AX202" s="13" t="s">
        <v>82</v>
      </c>
      <c r="AY202" s="272" t="s">
        <v>253</v>
      </c>
    </row>
    <row r="203" s="14" customFormat="1">
      <c r="A203" s="14"/>
      <c r="B203" s="273"/>
      <c r="C203" s="274"/>
      <c r="D203" s="258" t="s">
        <v>266</v>
      </c>
      <c r="E203" s="275" t="s">
        <v>187</v>
      </c>
      <c r="F203" s="276" t="s">
        <v>269</v>
      </c>
      <c r="G203" s="274"/>
      <c r="H203" s="277">
        <v>540.59299999999996</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266</v>
      </c>
      <c r="AU203" s="283" t="s">
        <v>14</v>
      </c>
      <c r="AV203" s="14" t="s">
        <v>259</v>
      </c>
      <c r="AW203" s="14" t="s">
        <v>36</v>
      </c>
      <c r="AX203" s="14" t="s">
        <v>90</v>
      </c>
      <c r="AY203" s="283" t="s">
        <v>253</v>
      </c>
    </row>
    <row r="204" s="2" customFormat="1" ht="36" customHeight="1">
      <c r="A204" s="39"/>
      <c r="B204" s="40"/>
      <c r="C204" s="245" t="s">
        <v>340</v>
      </c>
      <c r="D204" s="245" t="s">
        <v>255</v>
      </c>
      <c r="E204" s="246" t="s">
        <v>1042</v>
      </c>
      <c r="F204" s="247" t="s">
        <v>1043</v>
      </c>
      <c r="G204" s="248" t="s">
        <v>185</v>
      </c>
      <c r="H204" s="249">
        <v>12974.232</v>
      </c>
      <c r="I204" s="250"/>
      <c r="J204" s="251">
        <f>ROUND(I204*H204,2)</f>
        <v>0</v>
      </c>
      <c r="K204" s="247" t="s">
        <v>258</v>
      </c>
      <c r="L204" s="45"/>
      <c r="M204" s="252" t="s">
        <v>1</v>
      </c>
      <c r="N204" s="253" t="s">
        <v>47</v>
      </c>
      <c r="O204" s="92"/>
      <c r="P204" s="254">
        <f>O204*H204</f>
        <v>0</v>
      </c>
      <c r="Q204" s="254">
        <v>0</v>
      </c>
      <c r="R204" s="254">
        <f>Q204*H204</f>
        <v>0</v>
      </c>
      <c r="S204" s="254">
        <v>0</v>
      </c>
      <c r="T204" s="255">
        <f>S204*H204</f>
        <v>0</v>
      </c>
      <c r="U204" s="39"/>
      <c r="V204" s="39"/>
      <c r="W204" s="39"/>
      <c r="X204" s="39"/>
      <c r="Y204" s="39"/>
      <c r="Z204" s="39"/>
      <c r="AA204" s="39"/>
      <c r="AB204" s="39"/>
      <c r="AC204" s="39"/>
      <c r="AD204" s="39"/>
      <c r="AE204" s="39"/>
      <c r="AR204" s="256" t="s">
        <v>259</v>
      </c>
      <c r="AT204" s="256" t="s">
        <v>255</v>
      </c>
      <c r="AU204" s="256" t="s">
        <v>14</v>
      </c>
      <c r="AY204" s="18" t="s">
        <v>253</v>
      </c>
      <c r="BE204" s="257">
        <f>IF(N204="základní",J204,0)</f>
        <v>0</v>
      </c>
      <c r="BF204" s="257">
        <f>IF(N204="snížená",J204,0)</f>
        <v>0</v>
      </c>
      <c r="BG204" s="257">
        <f>IF(N204="zákl. přenesená",J204,0)</f>
        <v>0</v>
      </c>
      <c r="BH204" s="257">
        <f>IF(N204="sníž. přenesená",J204,0)</f>
        <v>0</v>
      </c>
      <c r="BI204" s="257">
        <f>IF(N204="nulová",J204,0)</f>
        <v>0</v>
      </c>
      <c r="BJ204" s="18" t="s">
        <v>90</v>
      </c>
      <c r="BK204" s="257">
        <f>ROUND(I204*H204,2)</f>
        <v>0</v>
      </c>
      <c r="BL204" s="18" t="s">
        <v>259</v>
      </c>
      <c r="BM204" s="256" t="s">
        <v>1344</v>
      </c>
    </row>
    <row r="205" s="2" customFormat="1">
      <c r="A205" s="39"/>
      <c r="B205" s="40"/>
      <c r="C205" s="41"/>
      <c r="D205" s="258" t="s">
        <v>261</v>
      </c>
      <c r="E205" s="41"/>
      <c r="F205" s="259" t="s">
        <v>1038</v>
      </c>
      <c r="G205" s="41"/>
      <c r="H205" s="41"/>
      <c r="I205" s="156"/>
      <c r="J205" s="41"/>
      <c r="K205" s="41"/>
      <c r="L205" s="45"/>
      <c r="M205" s="260"/>
      <c r="N205" s="261"/>
      <c r="O205" s="92"/>
      <c r="P205" s="92"/>
      <c r="Q205" s="92"/>
      <c r="R205" s="92"/>
      <c r="S205" s="92"/>
      <c r="T205" s="93"/>
      <c r="U205" s="39"/>
      <c r="V205" s="39"/>
      <c r="W205" s="39"/>
      <c r="X205" s="39"/>
      <c r="Y205" s="39"/>
      <c r="Z205" s="39"/>
      <c r="AA205" s="39"/>
      <c r="AB205" s="39"/>
      <c r="AC205" s="39"/>
      <c r="AD205" s="39"/>
      <c r="AE205" s="39"/>
      <c r="AT205" s="18" t="s">
        <v>261</v>
      </c>
      <c r="AU205" s="18" t="s">
        <v>14</v>
      </c>
    </row>
    <row r="206" s="13" customFormat="1">
      <c r="A206" s="13"/>
      <c r="B206" s="262"/>
      <c r="C206" s="263"/>
      <c r="D206" s="258" t="s">
        <v>266</v>
      </c>
      <c r="E206" s="264" t="s">
        <v>1</v>
      </c>
      <c r="F206" s="265" t="s">
        <v>1046</v>
      </c>
      <c r="G206" s="263"/>
      <c r="H206" s="266">
        <v>12974.232</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266</v>
      </c>
      <c r="AU206" s="272" t="s">
        <v>14</v>
      </c>
      <c r="AV206" s="13" t="s">
        <v>14</v>
      </c>
      <c r="AW206" s="13" t="s">
        <v>36</v>
      </c>
      <c r="AX206" s="13" t="s">
        <v>82</v>
      </c>
      <c r="AY206" s="272" t="s">
        <v>253</v>
      </c>
    </row>
    <row r="207" s="14" customFormat="1">
      <c r="A207" s="14"/>
      <c r="B207" s="273"/>
      <c r="C207" s="274"/>
      <c r="D207" s="258" t="s">
        <v>266</v>
      </c>
      <c r="E207" s="275" t="s">
        <v>1</v>
      </c>
      <c r="F207" s="276" t="s">
        <v>269</v>
      </c>
      <c r="G207" s="274"/>
      <c r="H207" s="277">
        <v>12974.232</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266</v>
      </c>
      <c r="AU207" s="283" t="s">
        <v>14</v>
      </c>
      <c r="AV207" s="14" t="s">
        <v>259</v>
      </c>
      <c r="AW207" s="14" t="s">
        <v>36</v>
      </c>
      <c r="AX207" s="14" t="s">
        <v>90</v>
      </c>
      <c r="AY207" s="283" t="s">
        <v>253</v>
      </c>
    </row>
    <row r="208" s="2" customFormat="1" ht="24" customHeight="1">
      <c r="A208" s="39"/>
      <c r="B208" s="40"/>
      <c r="C208" s="245" t="s">
        <v>345</v>
      </c>
      <c r="D208" s="245" t="s">
        <v>255</v>
      </c>
      <c r="E208" s="246" t="s">
        <v>1048</v>
      </c>
      <c r="F208" s="247" t="s">
        <v>1049</v>
      </c>
      <c r="G208" s="248" t="s">
        <v>185</v>
      </c>
      <c r="H208" s="249">
        <v>1115.4100000000001</v>
      </c>
      <c r="I208" s="250"/>
      <c r="J208" s="251">
        <f>ROUND(I208*H208,2)</f>
        <v>0</v>
      </c>
      <c r="K208" s="247" t="s">
        <v>258</v>
      </c>
      <c r="L208" s="45"/>
      <c r="M208" s="252" t="s">
        <v>1</v>
      </c>
      <c r="N208" s="253" t="s">
        <v>47</v>
      </c>
      <c r="O208" s="92"/>
      <c r="P208" s="254">
        <f>O208*H208</f>
        <v>0</v>
      </c>
      <c r="Q208" s="254">
        <v>0</v>
      </c>
      <c r="R208" s="254">
        <f>Q208*H208</f>
        <v>0</v>
      </c>
      <c r="S208" s="254">
        <v>0</v>
      </c>
      <c r="T208" s="255">
        <f>S208*H208</f>
        <v>0</v>
      </c>
      <c r="U208" s="39"/>
      <c r="V208" s="39"/>
      <c r="W208" s="39"/>
      <c r="X208" s="39"/>
      <c r="Y208" s="39"/>
      <c r="Z208" s="39"/>
      <c r="AA208" s="39"/>
      <c r="AB208" s="39"/>
      <c r="AC208" s="39"/>
      <c r="AD208" s="39"/>
      <c r="AE208" s="39"/>
      <c r="AR208" s="256" t="s">
        <v>259</v>
      </c>
      <c r="AT208" s="256" t="s">
        <v>255</v>
      </c>
      <c r="AU208" s="256" t="s">
        <v>14</v>
      </c>
      <c r="AY208" s="18" t="s">
        <v>253</v>
      </c>
      <c r="BE208" s="257">
        <f>IF(N208="základní",J208,0)</f>
        <v>0</v>
      </c>
      <c r="BF208" s="257">
        <f>IF(N208="snížená",J208,0)</f>
        <v>0</v>
      </c>
      <c r="BG208" s="257">
        <f>IF(N208="zákl. přenesená",J208,0)</f>
        <v>0</v>
      </c>
      <c r="BH208" s="257">
        <f>IF(N208="sníž. přenesená",J208,0)</f>
        <v>0</v>
      </c>
      <c r="BI208" s="257">
        <f>IF(N208="nulová",J208,0)</f>
        <v>0</v>
      </c>
      <c r="BJ208" s="18" t="s">
        <v>90</v>
      </c>
      <c r="BK208" s="257">
        <f>ROUND(I208*H208,2)</f>
        <v>0</v>
      </c>
      <c r="BL208" s="18" t="s">
        <v>259</v>
      </c>
      <c r="BM208" s="256" t="s">
        <v>1345</v>
      </c>
    </row>
    <row r="209" s="2" customFormat="1">
      <c r="A209" s="39"/>
      <c r="B209" s="40"/>
      <c r="C209" s="41"/>
      <c r="D209" s="258" t="s">
        <v>261</v>
      </c>
      <c r="E209" s="41"/>
      <c r="F209" s="259" t="s">
        <v>1051</v>
      </c>
      <c r="G209" s="41"/>
      <c r="H209" s="41"/>
      <c r="I209" s="156"/>
      <c r="J209" s="41"/>
      <c r="K209" s="41"/>
      <c r="L209" s="45"/>
      <c r="M209" s="260"/>
      <c r="N209" s="261"/>
      <c r="O209" s="92"/>
      <c r="P209" s="92"/>
      <c r="Q209" s="92"/>
      <c r="R209" s="92"/>
      <c r="S209" s="92"/>
      <c r="T209" s="93"/>
      <c r="U209" s="39"/>
      <c r="V209" s="39"/>
      <c r="W209" s="39"/>
      <c r="X209" s="39"/>
      <c r="Y209" s="39"/>
      <c r="Z209" s="39"/>
      <c r="AA209" s="39"/>
      <c r="AB209" s="39"/>
      <c r="AC209" s="39"/>
      <c r="AD209" s="39"/>
      <c r="AE209" s="39"/>
      <c r="AT209" s="18" t="s">
        <v>261</v>
      </c>
      <c r="AU209" s="18" t="s">
        <v>14</v>
      </c>
    </row>
    <row r="210" s="13" customFormat="1">
      <c r="A210" s="13"/>
      <c r="B210" s="262"/>
      <c r="C210" s="263"/>
      <c r="D210" s="258" t="s">
        <v>266</v>
      </c>
      <c r="E210" s="264" t="s">
        <v>1</v>
      </c>
      <c r="F210" s="265" t="s">
        <v>1346</v>
      </c>
      <c r="G210" s="263"/>
      <c r="H210" s="266">
        <v>574.81700000000001</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266</v>
      </c>
      <c r="AU210" s="272" t="s">
        <v>14</v>
      </c>
      <c r="AV210" s="13" t="s">
        <v>14</v>
      </c>
      <c r="AW210" s="13" t="s">
        <v>36</v>
      </c>
      <c r="AX210" s="13" t="s">
        <v>82</v>
      </c>
      <c r="AY210" s="272" t="s">
        <v>253</v>
      </c>
    </row>
    <row r="211" s="13" customFormat="1">
      <c r="A211" s="13"/>
      <c r="B211" s="262"/>
      <c r="C211" s="263"/>
      <c r="D211" s="258" t="s">
        <v>266</v>
      </c>
      <c r="E211" s="264" t="s">
        <v>1</v>
      </c>
      <c r="F211" s="265" t="s">
        <v>1347</v>
      </c>
      <c r="G211" s="263"/>
      <c r="H211" s="266">
        <v>540.59299999999996</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266</v>
      </c>
      <c r="AU211" s="272" t="s">
        <v>14</v>
      </c>
      <c r="AV211" s="13" t="s">
        <v>14</v>
      </c>
      <c r="AW211" s="13" t="s">
        <v>36</v>
      </c>
      <c r="AX211" s="13" t="s">
        <v>82</v>
      </c>
      <c r="AY211" s="272" t="s">
        <v>253</v>
      </c>
    </row>
    <row r="212" s="14" customFormat="1">
      <c r="A212" s="14"/>
      <c r="B212" s="273"/>
      <c r="C212" s="274"/>
      <c r="D212" s="258" t="s">
        <v>266</v>
      </c>
      <c r="E212" s="275" t="s">
        <v>1</v>
      </c>
      <c r="F212" s="276" t="s">
        <v>269</v>
      </c>
      <c r="G212" s="274"/>
      <c r="H212" s="277">
        <v>1115.4100000000001</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266</v>
      </c>
      <c r="AU212" s="283" t="s">
        <v>14</v>
      </c>
      <c r="AV212" s="14" t="s">
        <v>259</v>
      </c>
      <c r="AW212" s="14" t="s">
        <v>36</v>
      </c>
      <c r="AX212" s="14" t="s">
        <v>90</v>
      </c>
      <c r="AY212" s="283" t="s">
        <v>253</v>
      </c>
    </row>
    <row r="213" s="2" customFormat="1" ht="36" customHeight="1">
      <c r="A213" s="39"/>
      <c r="B213" s="40"/>
      <c r="C213" s="245" t="s">
        <v>349</v>
      </c>
      <c r="D213" s="245" t="s">
        <v>255</v>
      </c>
      <c r="E213" s="246" t="s">
        <v>1059</v>
      </c>
      <c r="F213" s="247" t="s">
        <v>1060</v>
      </c>
      <c r="G213" s="248" t="s">
        <v>185</v>
      </c>
      <c r="H213" s="249">
        <v>34.223999999999997</v>
      </c>
      <c r="I213" s="250"/>
      <c r="J213" s="251">
        <f>ROUND(I213*H213,2)</f>
        <v>0</v>
      </c>
      <c r="K213" s="247" t="s">
        <v>258</v>
      </c>
      <c r="L213" s="45"/>
      <c r="M213" s="252" t="s">
        <v>1</v>
      </c>
      <c r="N213" s="253" t="s">
        <v>47</v>
      </c>
      <c r="O213" s="92"/>
      <c r="P213" s="254">
        <f>O213*H213</f>
        <v>0</v>
      </c>
      <c r="Q213" s="254">
        <v>0</v>
      </c>
      <c r="R213" s="254">
        <f>Q213*H213</f>
        <v>0</v>
      </c>
      <c r="S213" s="254">
        <v>0</v>
      </c>
      <c r="T213" s="255">
        <f>S213*H213</f>
        <v>0</v>
      </c>
      <c r="U213" s="39"/>
      <c r="V213" s="39"/>
      <c r="W213" s="39"/>
      <c r="X213" s="39"/>
      <c r="Y213" s="39"/>
      <c r="Z213" s="39"/>
      <c r="AA213" s="39"/>
      <c r="AB213" s="39"/>
      <c r="AC213" s="39"/>
      <c r="AD213" s="39"/>
      <c r="AE213" s="39"/>
      <c r="AR213" s="256" t="s">
        <v>259</v>
      </c>
      <c r="AT213" s="256" t="s">
        <v>255</v>
      </c>
      <c r="AU213" s="256" t="s">
        <v>14</v>
      </c>
      <c r="AY213" s="18" t="s">
        <v>253</v>
      </c>
      <c r="BE213" s="257">
        <f>IF(N213="základní",J213,0)</f>
        <v>0</v>
      </c>
      <c r="BF213" s="257">
        <f>IF(N213="snížená",J213,0)</f>
        <v>0</v>
      </c>
      <c r="BG213" s="257">
        <f>IF(N213="zákl. přenesená",J213,0)</f>
        <v>0</v>
      </c>
      <c r="BH213" s="257">
        <f>IF(N213="sníž. přenesená",J213,0)</f>
        <v>0</v>
      </c>
      <c r="BI213" s="257">
        <f>IF(N213="nulová",J213,0)</f>
        <v>0</v>
      </c>
      <c r="BJ213" s="18" t="s">
        <v>90</v>
      </c>
      <c r="BK213" s="257">
        <f>ROUND(I213*H213,2)</f>
        <v>0</v>
      </c>
      <c r="BL213" s="18" t="s">
        <v>259</v>
      </c>
      <c r="BM213" s="256" t="s">
        <v>1348</v>
      </c>
    </row>
    <row r="214" s="2" customFormat="1">
      <c r="A214" s="39"/>
      <c r="B214" s="40"/>
      <c r="C214" s="41"/>
      <c r="D214" s="258" t="s">
        <v>261</v>
      </c>
      <c r="E214" s="41"/>
      <c r="F214" s="259" t="s">
        <v>1062</v>
      </c>
      <c r="G214" s="41"/>
      <c r="H214" s="41"/>
      <c r="I214" s="156"/>
      <c r="J214" s="41"/>
      <c r="K214" s="41"/>
      <c r="L214" s="45"/>
      <c r="M214" s="260"/>
      <c r="N214" s="261"/>
      <c r="O214" s="92"/>
      <c r="P214" s="92"/>
      <c r="Q214" s="92"/>
      <c r="R214" s="92"/>
      <c r="S214" s="92"/>
      <c r="T214" s="93"/>
      <c r="U214" s="39"/>
      <c r="V214" s="39"/>
      <c r="W214" s="39"/>
      <c r="X214" s="39"/>
      <c r="Y214" s="39"/>
      <c r="Z214" s="39"/>
      <c r="AA214" s="39"/>
      <c r="AB214" s="39"/>
      <c r="AC214" s="39"/>
      <c r="AD214" s="39"/>
      <c r="AE214" s="39"/>
      <c r="AT214" s="18" t="s">
        <v>261</v>
      </c>
      <c r="AU214" s="18" t="s">
        <v>14</v>
      </c>
    </row>
    <row r="215" s="13" customFormat="1">
      <c r="A215" s="13"/>
      <c r="B215" s="262"/>
      <c r="C215" s="263"/>
      <c r="D215" s="258" t="s">
        <v>266</v>
      </c>
      <c r="E215" s="264" t="s">
        <v>1</v>
      </c>
      <c r="F215" s="265" t="s">
        <v>1349</v>
      </c>
      <c r="G215" s="263"/>
      <c r="H215" s="266">
        <v>34.223999999999997</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266</v>
      </c>
      <c r="AU215" s="272" t="s">
        <v>14</v>
      </c>
      <c r="AV215" s="13" t="s">
        <v>14</v>
      </c>
      <c r="AW215" s="13" t="s">
        <v>36</v>
      </c>
      <c r="AX215" s="13" t="s">
        <v>82</v>
      </c>
      <c r="AY215" s="272" t="s">
        <v>253</v>
      </c>
    </row>
    <row r="216" s="14" customFormat="1">
      <c r="A216" s="14"/>
      <c r="B216" s="273"/>
      <c r="C216" s="274"/>
      <c r="D216" s="258" t="s">
        <v>266</v>
      </c>
      <c r="E216" s="275" t="s">
        <v>1258</v>
      </c>
      <c r="F216" s="276" t="s">
        <v>269</v>
      </c>
      <c r="G216" s="274"/>
      <c r="H216" s="277">
        <v>34.223999999999997</v>
      </c>
      <c r="I216" s="278"/>
      <c r="J216" s="274"/>
      <c r="K216" s="274"/>
      <c r="L216" s="279"/>
      <c r="M216" s="280"/>
      <c r="N216" s="281"/>
      <c r="O216" s="281"/>
      <c r="P216" s="281"/>
      <c r="Q216" s="281"/>
      <c r="R216" s="281"/>
      <c r="S216" s="281"/>
      <c r="T216" s="282"/>
      <c r="U216" s="14"/>
      <c r="V216" s="14"/>
      <c r="W216" s="14"/>
      <c r="X216" s="14"/>
      <c r="Y216" s="14"/>
      <c r="Z216" s="14"/>
      <c r="AA216" s="14"/>
      <c r="AB216" s="14"/>
      <c r="AC216" s="14"/>
      <c r="AD216" s="14"/>
      <c r="AE216" s="14"/>
      <c r="AT216" s="283" t="s">
        <v>266</v>
      </c>
      <c r="AU216" s="283" t="s">
        <v>14</v>
      </c>
      <c r="AV216" s="14" t="s">
        <v>259</v>
      </c>
      <c r="AW216" s="14" t="s">
        <v>36</v>
      </c>
      <c r="AX216" s="14" t="s">
        <v>90</v>
      </c>
      <c r="AY216" s="283" t="s">
        <v>253</v>
      </c>
    </row>
    <row r="217" s="2" customFormat="1" ht="36" customHeight="1">
      <c r="A217" s="39"/>
      <c r="B217" s="40"/>
      <c r="C217" s="245" t="s">
        <v>7</v>
      </c>
      <c r="D217" s="245" t="s">
        <v>255</v>
      </c>
      <c r="E217" s="246" t="s">
        <v>1069</v>
      </c>
      <c r="F217" s="247" t="s">
        <v>1070</v>
      </c>
      <c r="G217" s="248" t="s">
        <v>185</v>
      </c>
      <c r="H217" s="249">
        <v>479.13600000000002</v>
      </c>
      <c r="I217" s="250"/>
      <c r="J217" s="251">
        <f>ROUND(I217*H217,2)</f>
        <v>0</v>
      </c>
      <c r="K217" s="247" t="s">
        <v>258</v>
      </c>
      <c r="L217" s="45"/>
      <c r="M217" s="252" t="s">
        <v>1</v>
      </c>
      <c r="N217" s="253" t="s">
        <v>47</v>
      </c>
      <c r="O217" s="92"/>
      <c r="P217" s="254">
        <f>O217*H217</f>
        <v>0</v>
      </c>
      <c r="Q217" s="254">
        <v>0</v>
      </c>
      <c r="R217" s="254">
        <f>Q217*H217</f>
        <v>0</v>
      </c>
      <c r="S217" s="254">
        <v>0</v>
      </c>
      <c r="T217" s="255">
        <f>S217*H217</f>
        <v>0</v>
      </c>
      <c r="U217" s="39"/>
      <c r="V217" s="39"/>
      <c r="W217" s="39"/>
      <c r="X217" s="39"/>
      <c r="Y217" s="39"/>
      <c r="Z217" s="39"/>
      <c r="AA217" s="39"/>
      <c r="AB217" s="39"/>
      <c r="AC217" s="39"/>
      <c r="AD217" s="39"/>
      <c r="AE217" s="39"/>
      <c r="AR217" s="256" t="s">
        <v>259</v>
      </c>
      <c r="AT217" s="256" t="s">
        <v>255</v>
      </c>
      <c r="AU217" s="256" t="s">
        <v>14</v>
      </c>
      <c r="AY217" s="18" t="s">
        <v>253</v>
      </c>
      <c r="BE217" s="257">
        <f>IF(N217="základní",J217,0)</f>
        <v>0</v>
      </c>
      <c r="BF217" s="257">
        <f>IF(N217="snížená",J217,0)</f>
        <v>0</v>
      </c>
      <c r="BG217" s="257">
        <f>IF(N217="zákl. přenesená",J217,0)</f>
        <v>0</v>
      </c>
      <c r="BH217" s="257">
        <f>IF(N217="sníž. přenesená",J217,0)</f>
        <v>0</v>
      </c>
      <c r="BI217" s="257">
        <f>IF(N217="nulová",J217,0)</f>
        <v>0</v>
      </c>
      <c r="BJ217" s="18" t="s">
        <v>90</v>
      </c>
      <c r="BK217" s="257">
        <f>ROUND(I217*H217,2)</f>
        <v>0</v>
      </c>
      <c r="BL217" s="18" t="s">
        <v>259</v>
      </c>
      <c r="BM217" s="256" t="s">
        <v>1350</v>
      </c>
    </row>
    <row r="218" s="2" customFormat="1">
      <c r="A218" s="39"/>
      <c r="B218" s="40"/>
      <c r="C218" s="41"/>
      <c r="D218" s="258" t="s">
        <v>261</v>
      </c>
      <c r="E218" s="41"/>
      <c r="F218" s="259" t="s">
        <v>1062</v>
      </c>
      <c r="G218" s="41"/>
      <c r="H218" s="41"/>
      <c r="I218" s="156"/>
      <c r="J218" s="41"/>
      <c r="K218" s="41"/>
      <c r="L218" s="45"/>
      <c r="M218" s="260"/>
      <c r="N218" s="261"/>
      <c r="O218" s="92"/>
      <c r="P218" s="92"/>
      <c r="Q218" s="92"/>
      <c r="R218" s="92"/>
      <c r="S218" s="92"/>
      <c r="T218" s="93"/>
      <c r="U218" s="39"/>
      <c r="V218" s="39"/>
      <c r="W218" s="39"/>
      <c r="X218" s="39"/>
      <c r="Y218" s="39"/>
      <c r="Z218" s="39"/>
      <c r="AA218" s="39"/>
      <c r="AB218" s="39"/>
      <c r="AC218" s="39"/>
      <c r="AD218" s="39"/>
      <c r="AE218" s="39"/>
      <c r="AT218" s="18" t="s">
        <v>261</v>
      </c>
      <c r="AU218" s="18" t="s">
        <v>14</v>
      </c>
    </row>
    <row r="219" s="13" customFormat="1">
      <c r="A219" s="13"/>
      <c r="B219" s="262"/>
      <c r="C219" s="263"/>
      <c r="D219" s="258" t="s">
        <v>266</v>
      </c>
      <c r="E219" s="264" t="s">
        <v>1</v>
      </c>
      <c r="F219" s="265" t="s">
        <v>1351</v>
      </c>
      <c r="G219" s="263"/>
      <c r="H219" s="266">
        <v>479.13600000000002</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266</v>
      </c>
      <c r="AU219" s="272" t="s">
        <v>14</v>
      </c>
      <c r="AV219" s="13" t="s">
        <v>14</v>
      </c>
      <c r="AW219" s="13" t="s">
        <v>36</v>
      </c>
      <c r="AX219" s="13" t="s">
        <v>82</v>
      </c>
      <c r="AY219" s="272" t="s">
        <v>253</v>
      </c>
    </row>
    <row r="220" s="14" customFormat="1">
      <c r="A220" s="14"/>
      <c r="B220" s="273"/>
      <c r="C220" s="274"/>
      <c r="D220" s="258" t="s">
        <v>266</v>
      </c>
      <c r="E220" s="275" t="s">
        <v>1</v>
      </c>
      <c r="F220" s="276" t="s">
        <v>269</v>
      </c>
      <c r="G220" s="274"/>
      <c r="H220" s="277">
        <v>479.13600000000002</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266</v>
      </c>
      <c r="AU220" s="283" t="s">
        <v>14</v>
      </c>
      <c r="AV220" s="14" t="s">
        <v>259</v>
      </c>
      <c r="AW220" s="14" t="s">
        <v>36</v>
      </c>
      <c r="AX220" s="14" t="s">
        <v>90</v>
      </c>
      <c r="AY220" s="283" t="s">
        <v>253</v>
      </c>
    </row>
    <row r="221" s="2" customFormat="1" ht="36" customHeight="1">
      <c r="A221" s="39"/>
      <c r="B221" s="40"/>
      <c r="C221" s="245" t="s">
        <v>360</v>
      </c>
      <c r="D221" s="245" t="s">
        <v>255</v>
      </c>
      <c r="E221" s="246" t="s">
        <v>1074</v>
      </c>
      <c r="F221" s="247" t="s">
        <v>1075</v>
      </c>
      <c r="G221" s="248" t="s">
        <v>185</v>
      </c>
      <c r="H221" s="249">
        <v>315.99000000000001</v>
      </c>
      <c r="I221" s="250"/>
      <c r="J221" s="251">
        <f>ROUND(I221*H221,2)</f>
        <v>0</v>
      </c>
      <c r="K221" s="247" t="s">
        <v>258</v>
      </c>
      <c r="L221" s="45"/>
      <c r="M221" s="252" t="s">
        <v>1</v>
      </c>
      <c r="N221" s="253" t="s">
        <v>47</v>
      </c>
      <c r="O221" s="92"/>
      <c r="P221" s="254">
        <f>O221*H221</f>
        <v>0</v>
      </c>
      <c r="Q221" s="254">
        <v>0</v>
      </c>
      <c r="R221" s="254">
        <f>Q221*H221</f>
        <v>0</v>
      </c>
      <c r="S221" s="254">
        <v>0</v>
      </c>
      <c r="T221" s="255">
        <f>S221*H221</f>
        <v>0</v>
      </c>
      <c r="U221" s="39"/>
      <c r="V221" s="39"/>
      <c r="W221" s="39"/>
      <c r="X221" s="39"/>
      <c r="Y221" s="39"/>
      <c r="Z221" s="39"/>
      <c r="AA221" s="39"/>
      <c r="AB221" s="39"/>
      <c r="AC221" s="39"/>
      <c r="AD221" s="39"/>
      <c r="AE221" s="39"/>
      <c r="AR221" s="256" t="s">
        <v>259</v>
      </c>
      <c r="AT221" s="256" t="s">
        <v>255</v>
      </c>
      <c r="AU221" s="256" t="s">
        <v>14</v>
      </c>
      <c r="AY221" s="18" t="s">
        <v>253</v>
      </c>
      <c r="BE221" s="257">
        <f>IF(N221="základní",J221,0)</f>
        <v>0</v>
      </c>
      <c r="BF221" s="257">
        <f>IF(N221="snížená",J221,0)</f>
        <v>0</v>
      </c>
      <c r="BG221" s="257">
        <f>IF(N221="zákl. přenesená",J221,0)</f>
        <v>0</v>
      </c>
      <c r="BH221" s="257">
        <f>IF(N221="sníž. přenesená",J221,0)</f>
        <v>0</v>
      </c>
      <c r="BI221" s="257">
        <f>IF(N221="nulová",J221,0)</f>
        <v>0</v>
      </c>
      <c r="BJ221" s="18" t="s">
        <v>90</v>
      </c>
      <c r="BK221" s="257">
        <f>ROUND(I221*H221,2)</f>
        <v>0</v>
      </c>
      <c r="BL221" s="18" t="s">
        <v>259</v>
      </c>
      <c r="BM221" s="256" t="s">
        <v>1352</v>
      </c>
    </row>
    <row r="222" s="2" customFormat="1">
      <c r="A222" s="39"/>
      <c r="B222" s="40"/>
      <c r="C222" s="41"/>
      <c r="D222" s="258" t="s">
        <v>261</v>
      </c>
      <c r="E222" s="41"/>
      <c r="F222" s="259" t="s">
        <v>1077</v>
      </c>
      <c r="G222" s="41"/>
      <c r="H222" s="41"/>
      <c r="I222" s="156"/>
      <c r="J222" s="41"/>
      <c r="K222" s="41"/>
      <c r="L222" s="45"/>
      <c r="M222" s="260"/>
      <c r="N222" s="261"/>
      <c r="O222" s="92"/>
      <c r="P222" s="92"/>
      <c r="Q222" s="92"/>
      <c r="R222" s="92"/>
      <c r="S222" s="92"/>
      <c r="T222" s="93"/>
      <c r="U222" s="39"/>
      <c r="V222" s="39"/>
      <c r="W222" s="39"/>
      <c r="X222" s="39"/>
      <c r="Y222" s="39"/>
      <c r="Z222" s="39"/>
      <c r="AA222" s="39"/>
      <c r="AB222" s="39"/>
      <c r="AC222" s="39"/>
      <c r="AD222" s="39"/>
      <c r="AE222" s="39"/>
      <c r="AT222" s="18" t="s">
        <v>261</v>
      </c>
      <c r="AU222" s="18" t="s">
        <v>14</v>
      </c>
    </row>
    <row r="223" s="13" customFormat="1">
      <c r="A223" s="13"/>
      <c r="B223" s="262"/>
      <c r="C223" s="263"/>
      <c r="D223" s="258" t="s">
        <v>266</v>
      </c>
      <c r="E223" s="264" t="s">
        <v>1</v>
      </c>
      <c r="F223" s="265" t="s">
        <v>183</v>
      </c>
      <c r="G223" s="263"/>
      <c r="H223" s="266">
        <v>315.99000000000001</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266</v>
      </c>
      <c r="AU223" s="272" t="s">
        <v>14</v>
      </c>
      <c r="AV223" s="13" t="s">
        <v>14</v>
      </c>
      <c r="AW223" s="13" t="s">
        <v>36</v>
      </c>
      <c r="AX223" s="13" t="s">
        <v>82</v>
      </c>
      <c r="AY223" s="272" t="s">
        <v>253</v>
      </c>
    </row>
    <row r="224" s="14" customFormat="1">
      <c r="A224" s="14"/>
      <c r="B224" s="273"/>
      <c r="C224" s="274"/>
      <c r="D224" s="258" t="s">
        <v>266</v>
      </c>
      <c r="E224" s="275" t="s">
        <v>1</v>
      </c>
      <c r="F224" s="276" t="s">
        <v>269</v>
      </c>
      <c r="G224" s="274"/>
      <c r="H224" s="277">
        <v>315.99000000000001</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266</v>
      </c>
      <c r="AU224" s="283" t="s">
        <v>14</v>
      </c>
      <c r="AV224" s="14" t="s">
        <v>259</v>
      </c>
      <c r="AW224" s="14" t="s">
        <v>36</v>
      </c>
      <c r="AX224" s="14" t="s">
        <v>90</v>
      </c>
      <c r="AY224" s="283" t="s">
        <v>253</v>
      </c>
    </row>
    <row r="225" s="2" customFormat="1" ht="36" customHeight="1">
      <c r="A225" s="39"/>
      <c r="B225" s="40"/>
      <c r="C225" s="245" t="s">
        <v>364</v>
      </c>
      <c r="D225" s="245" t="s">
        <v>255</v>
      </c>
      <c r="E225" s="246" t="s">
        <v>1353</v>
      </c>
      <c r="F225" s="247" t="s">
        <v>1083</v>
      </c>
      <c r="G225" s="248" t="s">
        <v>185</v>
      </c>
      <c r="H225" s="249">
        <v>110.163</v>
      </c>
      <c r="I225" s="250"/>
      <c r="J225" s="251">
        <f>ROUND(I225*H225,2)</f>
        <v>0</v>
      </c>
      <c r="K225" s="247" t="s">
        <v>258</v>
      </c>
      <c r="L225" s="45"/>
      <c r="M225" s="252" t="s">
        <v>1</v>
      </c>
      <c r="N225" s="253" t="s">
        <v>47</v>
      </c>
      <c r="O225" s="92"/>
      <c r="P225" s="254">
        <f>O225*H225</f>
        <v>0</v>
      </c>
      <c r="Q225" s="254">
        <v>0</v>
      </c>
      <c r="R225" s="254">
        <f>Q225*H225</f>
        <v>0</v>
      </c>
      <c r="S225" s="254">
        <v>0</v>
      </c>
      <c r="T225" s="255">
        <f>S225*H225</f>
        <v>0</v>
      </c>
      <c r="U225" s="39"/>
      <c r="V225" s="39"/>
      <c r="W225" s="39"/>
      <c r="X225" s="39"/>
      <c r="Y225" s="39"/>
      <c r="Z225" s="39"/>
      <c r="AA225" s="39"/>
      <c r="AB225" s="39"/>
      <c r="AC225" s="39"/>
      <c r="AD225" s="39"/>
      <c r="AE225" s="39"/>
      <c r="AR225" s="256" t="s">
        <v>259</v>
      </c>
      <c r="AT225" s="256" t="s">
        <v>255</v>
      </c>
      <c r="AU225" s="256" t="s">
        <v>14</v>
      </c>
      <c r="AY225" s="18" t="s">
        <v>253</v>
      </c>
      <c r="BE225" s="257">
        <f>IF(N225="základní",J225,0)</f>
        <v>0</v>
      </c>
      <c r="BF225" s="257">
        <f>IF(N225="snížená",J225,0)</f>
        <v>0</v>
      </c>
      <c r="BG225" s="257">
        <f>IF(N225="zákl. přenesená",J225,0)</f>
        <v>0</v>
      </c>
      <c r="BH225" s="257">
        <f>IF(N225="sníž. přenesená",J225,0)</f>
        <v>0</v>
      </c>
      <c r="BI225" s="257">
        <f>IF(N225="nulová",J225,0)</f>
        <v>0</v>
      </c>
      <c r="BJ225" s="18" t="s">
        <v>90</v>
      </c>
      <c r="BK225" s="257">
        <f>ROUND(I225*H225,2)</f>
        <v>0</v>
      </c>
      <c r="BL225" s="18" t="s">
        <v>259</v>
      </c>
      <c r="BM225" s="256" t="s">
        <v>1354</v>
      </c>
    </row>
    <row r="226" s="2" customFormat="1">
      <c r="A226" s="39"/>
      <c r="B226" s="40"/>
      <c r="C226" s="41"/>
      <c r="D226" s="258" t="s">
        <v>261</v>
      </c>
      <c r="E226" s="41"/>
      <c r="F226" s="259" t="s">
        <v>1077</v>
      </c>
      <c r="G226" s="41"/>
      <c r="H226" s="41"/>
      <c r="I226" s="156"/>
      <c r="J226" s="41"/>
      <c r="K226" s="41"/>
      <c r="L226" s="45"/>
      <c r="M226" s="260"/>
      <c r="N226" s="261"/>
      <c r="O226" s="92"/>
      <c r="P226" s="92"/>
      <c r="Q226" s="92"/>
      <c r="R226" s="92"/>
      <c r="S226" s="92"/>
      <c r="T226" s="93"/>
      <c r="U226" s="39"/>
      <c r="V226" s="39"/>
      <c r="W226" s="39"/>
      <c r="X226" s="39"/>
      <c r="Y226" s="39"/>
      <c r="Z226" s="39"/>
      <c r="AA226" s="39"/>
      <c r="AB226" s="39"/>
      <c r="AC226" s="39"/>
      <c r="AD226" s="39"/>
      <c r="AE226" s="39"/>
      <c r="AT226" s="18" t="s">
        <v>261</v>
      </c>
      <c r="AU226" s="18" t="s">
        <v>14</v>
      </c>
    </row>
    <row r="227" s="13" customFormat="1">
      <c r="A227" s="13"/>
      <c r="B227" s="262"/>
      <c r="C227" s="263"/>
      <c r="D227" s="258" t="s">
        <v>266</v>
      </c>
      <c r="E227" s="264" t="s">
        <v>1</v>
      </c>
      <c r="F227" s="265" t="s">
        <v>196</v>
      </c>
      <c r="G227" s="263"/>
      <c r="H227" s="266">
        <v>110.163</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266</v>
      </c>
      <c r="AU227" s="272" t="s">
        <v>14</v>
      </c>
      <c r="AV227" s="13" t="s">
        <v>14</v>
      </c>
      <c r="AW227" s="13" t="s">
        <v>36</v>
      </c>
      <c r="AX227" s="13" t="s">
        <v>82</v>
      </c>
      <c r="AY227" s="272" t="s">
        <v>253</v>
      </c>
    </row>
    <row r="228" s="14" customFormat="1">
      <c r="A228" s="14"/>
      <c r="B228" s="273"/>
      <c r="C228" s="274"/>
      <c r="D228" s="258" t="s">
        <v>266</v>
      </c>
      <c r="E228" s="275" t="s">
        <v>1</v>
      </c>
      <c r="F228" s="276" t="s">
        <v>269</v>
      </c>
      <c r="G228" s="274"/>
      <c r="H228" s="277">
        <v>110.163</v>
      </c>
      <c r="I228" s="278"/>
      <c r="J228" s="274"/>
      <c r="K228" s="274"/>
      <c r="L228" s="279"/>
      <c r="M228" s="280"/>
      <c r="N228" s="281"/>
      <c r="O228" s="281"/>
      <c r="P228" s="281"/>
      <c r="Q228" s="281"/>
      <c r="R228" s="281"/>
      <c r="S228" s="281"/>
      <c r="T228" s="282"/>
      <c r="U228" s="14"/>
      <c r="V228" s="14"/>
      <c r="W228" s="14"/>
      <c r="X228" s="14"/>
      <c r="Y228" s="14"/>
      <c r="Z228" s="14"/>
      <c r="AA228" s="14"/>
      <c r="AB228" s="14"/>
      <c r="AC228" s="14"/>
      <c r="AD228" s="14"/>
      <c r="AE228" s="14"/>
      <c r="AT228" s="283" t="s">
        <v>266</v>
      </c>
      <c r="AU228" s="283" t="s">
        <v>14</v>
      </c>
      <c r="AV228" s="14" t="s">
        <v>259</v>
      </c>
      <c r="AW228" s="14" t="s">
        <v>36</v>
      </c>
      <c r="AX228" s="14" t="s">
        <v>90</v>
      </c>
      <c r="AY228" s="283" t="s">
        <v>253</v>
      </c>
    </row>
    <row r="229" s="2" customFormat="1" ht="36" customHeight="1">
      <c r="A229" s="39"/>
      <c r="B229" s="40"/>
      <c r="C229" s="245" t="s">
        <v>370</v>
      </c>
      <c r="D229" s="245" t="s">
        <v>255</v>
      </c>
      <c r="E229" s="246" t="s">
        <v>1079</v>
      </c>
      <c r="F229" s="247" t="s">
        <v>429</v>
      </c>
      <c r="G229" s="248" t="s">
        <v>185</v>
      </c>
      <c r="H229" s="249">
        <v>114.44</v>
      </c>
      <c r="I229" s="250"/>
      <c r="J229" s="251">
        <f>ROUND(I229*H229,2)</f>
        <v>0</v>
      </c>
      <c r="K229" s="247" t="s">
        <v>258</v>
      </c>
      <c r="L229" s="45"/>
      <c r="M229" s="252" t="s">
        <v>1</v>
      </c>
      <c r="N229" s="253" t="s">
        <v>47</v>
      </c>
      <c r="O229" s="92"/>
      <c r="P229" s="254">
        <f>O229*H229</f>
        <v>0</v>
      </c>
      <c r="Q229" s="254">
        <v>0</v>
      </c>
      <c r="R229" s="254">
        <f>Q229*H229</f>
        <v>0</v>
      </c>
      <c r="S229" s="254">
        <v>0</v>
      </c>
      <c r="T229" s="255">
        <f>S229*H229</f>
        <v>0</v>
      </c>
      <c r="U229" s="39"/>
      <c r="V229" s="39"/>
      <c r="W229" s="39"/>
      <c r="X229" s="39"/>
      <c r="Y229" s="39"/>
      <c r="Z229" s="39"/>
      <c r="AA229" s="39"/>
      <c r="AB229" s="39"/>
      <c r="AC229" s="39"/>
      <c r="AD229" s="39"/>
      <c r="AE229" s="39"/>
      <c r="AR229" s="256" t="s">
        <v>259</v>
      </c>
      <c r="AT229" s="256" t="s">
        <v>255</v>
      </c>
      <c r="AU229" s="256" t="s">
        <v>14</v>
      </c>
      <c r="AY229" s="18" t="s">
        <v>253</v>
      </c>
      <c r="BE229" s="257">
        <f>IF(N229="základní",J229,0)</f>
        <v>0</v>
      </c>
      <c r="BF229" s="257">
        <f>IF(N229="snížená",J229,0)</f>
        <v>0</v>
      </c>
      <c r="BG229" s="257">
        <f>IF(N229="zákl. přenesená",J229,0)</f>
        <v>0</v>
      </c>
      <c r="BH229" s="257">
        <f>IF(N229="sníž. přenesená",J229,0)</f>
        <v>0</v>
      </c>
      <c r="BI229" s="257">
        <f>IF(N229="nulová",J229,0)</f>
        <v>0</v>
      </c>
      <c r="BJ229" s="18" t="s">
        <v>90</v>
      </c>
      <c r="BK229" s="257">
        <f>ROUND(I229*H229,2)</f>
        <v>0</v>
      </c>
      <c r="BL229" s="18" t="s">
        <v>259</v>
      </c>
      <c r="BM229" s="256" t="s">
        <v>1355</v>
      </c>
    </row>
    <row r="230" s="2" customFormat="1">
      <c r="A230" s="39"/>
      <c r="B230" s="40"/>
      <c r="C230" s="41"/>
      <c r="D230" s="258" t="s">
        <v>261</v>
      </c>
      <c r="E230" s="41"/>
      <c r="F230" s="259" t="s">
        <v>1077</v>
      </c>
      <c r="G230" s="41"/>
      <c r="H230" s="41"/>
      <c r="I230" s="156"/>
      <c r="J230" s="41"/>
      <c r="K230" s="41"/>
      <c r="L230" s="45"/>
      <c r="M230" s="260"/>
      <c r="N230" s="261"/>
      <c r="O230" s="92"/>
      <c r="P230" s="92"/>
      <c r="Q230" s="92"/>
      <c r="R230" s="92"/>
      <c r="S230" s="92"/>
      <c r="T230" s="93"/>
      <c r="U230" s="39"/>
      <c r="V230" s="39"/>
      <c r="W230" s="39"/>
      <c r="X230" s="39"/>
      <c r="Y230" s="39"/>
      <c r="Z230" s="39"/>
      <c r="AA230" s="39"/>
      <c r="AB230" s="39"/>
      <c r="AC230" s="39"/>
      <c r="AD230" s="39"/>
      <c r="AE230" s="39"/>
      <c r="AT230" s="18" t="s">
        <v>261</v>
      </c>
      <c r="AU230" s="18" t="s">
        <v>14</v>
      </c>
    </row>
    <row r="231" s="13" customFormat="1">
      <c r="A231" s="13"/>
      <c r="B231" s="262"/>
      <c r="C231" s="263"/>
      <c r="D231" s="258" t="s">
        <v>266</v>
      </c>
      <c r="E231" s="264" t="s">
        <v>1</v>
      </c>
      <c r="F231" s="265" t="s">
        <v>190</v>
      </c>
      <c r="G231" s="263"/>
      <c r="H231" s="266">
        <v>114.44</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266</v>
      </c>
      <c r="AU231" s="272" t="s">
        <v>14</v>
      </c>
      <c r="AV231" s="13" t="s">
        <v>14</v>
      </c>
      <c r="AW231" s="13" t="s">
        <v>36</v>
      </c>
      <c r="AX231" s="13" t="s">
        <v>82</v>
      </c>
      <c r="AY231" s="272" t="s">
        <v>253</v>
      </c>
    </row>
    <row r="232" s="14" customFormat="1">
      <c r="A232" s="14"/>
      <c r="B232" s="273"/>
      <c r="C232" s="274"/>
      <c r="D232" s="258" t="s">
        <v>266</v>
      </c>
      <c r="E232" s="275" t="s">
        <v>1</v>
      </c>
      <c r="F232" s="276" t="s">
        <v>269</v>
      </c>
      <c r="G232" s="274"/>
      <c r="H232" s="277">
        <v>114.44</v>
      </c>
      <c r="I232" s="278"/>
      <c r="J232" s="274"/>
      <c r="K232" s="274"/>
      <c r="L232" s="279"/>
      <c r="M232" s="311"/>
      <c r="N232" s="312"/>
      <c r="O232" s="312"/>
      <c r="P232" s="312"/>
      <c r="Q232" s="312"/>
      <c r="R232" s="312"/>
      <c r="S232" s="312"/>
      <c r="T232" s="313"/>
      <c r="U232" s="14"/>
      <c r="V232" s="14"/>
      <c r="W232" s="14"/>
      <c r="X232" s="14"/>
      <c r="Y232" s="14"/>
      <c r="Z232" s="14"/>
      <c r="AA232" s="14"/>
      <c r="AB232" s="14"/>
      <c r="AC232" s="14"/>
      <c r="AD232" s="14"/>
      <c r="AE232" s="14"/>
      <c r="AT232" s="283" t="s">
        <v>266</v>
      </c>
      <c r="AU232" s="283" t="s">
        <v>14</v>
      </c>
      <c r="AV232" s="14" t="s">
        <v>259</v>
      </c>
      <c r="AW232" s="14" t="s">
        <v>36</v>
      </c>
      <c r="AX232" s="14" t="s">
        <v>90</v>
      </c>
      <c r="AY232" s="283" t="s">
        <v>253</v>
      </c>
    </row>
    <row r="233" s="2" customFormat="1" ht="6.96" customHeight="1">
      <c r="A233" s="39"/>
      <c r="B233" s="67"/>
      <c r="C233" s="68"/>
      <c r="D233" s="68"/>
      <c r="E233" s="68"/>
      <c r="F233" s="68"/>
      <c r="G233" s="68"/>
      <c r="H233" s="68"/>
      <c r="I233" s="194"/>
      <c r="J233" s="68"/>
      <c r="K233" s="68"/>
      <c r="L233" s="45"/>
      <c r="M233" s="39"/>
      <c r="O233" s="39"/>
      <c r="P233" s="39"/>
      <c r="Q233" s="39"/>
      <c r="R233" s="39"/>
      <c r="S233" s="39"/>
      <c r="T233" s="39"/>
      <c r="U233" s="39"/>
      <c r="V233" s="39"/>
      <c r="W233" s="39"/>
      <c r="X233" s="39"/>
      <c r="Y233" s="39"/>
      <c r="Z233" s="39"/>
      <c r="AA233" s="39"/>
      <c r="AB233" s="39"/>
      <c r="AC233" s="39"/>
      <c r="AD233" s="39"/>
      <c r="AE233" s="39"/>
    </row>
  </sheetData>
  <sheetProtection sheet="1" autoFilter="0" formatColumns="0" formatRows="0" objects="1" scenarios="1" spinCount="100000" saltValue="LBgjhbGTls6jHavWYG2JBksNQQ54Ry5AEgi0opRFixMBrDgD9AdEznzUsZ7TDrR2Eso4QbSAIB9hewjIXy1Ddg==" hashValue="70elvshIa3f79hV3l38IMNn5siuv62RyBewhrKLoIiTy//pMthv5cLWqzzYpUJA8i2mU2QkX3GrpVV0YTuTSXw==" algorithmName="SHA-512" password="CC35"/>
  <autoFilter ref="C123:K232"/>
  <mergeCells count="12">
    <mergeCell ref="E7:H7"/>
    <mergeCell ref="E9:H9"/>
    <mergeCell ref="E11:H11"/>
    <mergeCell ref="E20:H20"/>
    <mergeCell ref="E29:H29"/>
    <mergeCell ref="E85:H85"/>
    <mergeCell ref="E87:H87"/>
    <mergeCell ref="E89:H89"/>
    <mergeCell ref="E112:H112"/>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113</v>
      </c>
      <c r="AZ2" s="148" t="s">
        <v>1356</v>
      </c>
      <c r="BA2" s="148" t="s">
        <v>1357</v>
      </c>
      <c r="BB2" s="148" t="s">
        <v>144</v>
      </c>
      <c r="BC2" s="148" t="s">
        <v>1358</v>
      </c>
      <c r="BD2" s="148" t="s">
        <v>14</v>
      </c>
    </row>
    <row r="3" s="1" customFormat="1" ht="6.96" customHeight="1">
      <c r="B3" s="149"/>
      <c r="C3" s="150"/>
      <c r="D3" s="150"/>
      <c r="E3" s="150"/>
      <c r="F3" s="150"/>
      <c r="G3" s="150"/>
      <c r="H3" s="150"/>
      <c r="I3" s="151"/>
      <c r="J3" s="150"/>
      <c r="K3" s="150"/>
      <c r="L3" s="21"/>
      <c r="AT3" s="18" t="s">
        <v>14</v>
      </c>
      <c r="AZ3" s="148" t="s">
        <v>1359</v>
      </c>
      <c r="BA3" s="148" t="s">
        <v>1360</v>
      </c>
      <c r="BB3" s="148" t="s">
        <v>144</v>
      </c>
      <c r="BC3" s="148" t="s">
        <v>1361</v>
      </c>
      <c r="BD3" s="148" t="s">
        <v>14</v>
      </c>
    </row>
    <row r="4" s="1" customFormat="1" ht="24.96" customHeight="1">
      <c r="B4" s="21"/>
      <c r="D4" s="152" t="s">
        <v>146</v>
      </c>
      <c r="I4" s="147"/>
      <c r="L4" s="21"/>
      <c r="M4" s="153" t="s">
        <v>10</v>
      </c>
      <c r="AT4" s="18" t="s">
        <v>4</v>
      </c>
      <c r="AZ4" s="148" t="s">
        <v>150</v>
      </c>
      <c r="BA4" s="148" t="s">
        <v>151</v>
      </c>
      <c r="BB4" s="148" t="s">
        <v>152</v>
      </c>
      <c r="BC4" s="148" t="s">
        <v>1362</v>
      </c>
      <c r="BD4" s="148" t="s">
        <v>14</v>
      </c>
    </row>
    <row r="5" s="1" customFormat="1" ht="6.96" customHeight="1">
      <c r="B5" s="21"/>
      <c r="I5" s="147"/>
      <c r="L5" s="21"/>
      <c r="AZ5" s="148" t="s">
        <v>1363</v>
      </c>
      <c r="BA5" s="148" t="s">
        <v>1364</v>
      </c>
      <c r="BB5" s="148" t="s">
        <v>152</v>
      </c>
      <c r="BC5" s="148" t="s">
        <v>1365</v>
      </c>
      <c r="BD5" s="148" t="s">
        <v>14</v>
      </c>
    </row>
    <row r="6" s="1" customFormat="1" ht="12" customHeight="1">
      <c r="B6" s="21"/>
      <c r="D6" s="154" t="s">
        <v>16</v>
      </c>
      <c r="I6" s="147"/>
      <c r="L6" s="21"/>
      <c r="AZ6" s="148" t="s">
        <v>1366</v>
      </c>
      <c r="BA6" s="148" t="s">
        <v>1367</v>
      </c>
      <c r="BB6" s="148" t="s">
        <v>152</v>
      </c>
      <c r="BC6" s="148" t="s">
        <v>1368</v>
      </c>
      <c r="BD6" s="148" t="s">
        <v>14</v>
      </c>
    </row>
    <row r="7" s="1" customFormat="1" ht="25.5" customHeight="1">
      <c r="B7" s="21"/>
      <c r="E7" s="155" t="str">
        <f>'Rekapitulace stavby'!K6</f>
        <v>Rekonstrukce ulice Koněvova, Praha 3, akce č. 999337 - Etapa 1 (Husitská - Černínova)</v>
      </c>
      <c r="F7" s="154"/>
      <c r="G7" s="154"/>
      <c r="H7" s="154"/>
      <c r="I7" s="147"/>
      <c r="L7" s="21"/>
      <c r="AZ7" s="148" t="s">
        <v>1369</v>
      </c>
      <c r="BA7" s="148" t="s">
        <v>1370</v>
      </c>
      <c r="BB7" s="148" t="s">
        <v>152</v>
      </c>
      <c r="BC7" s="148" t="s">
        <v>1365</v>
      </c>
      <c r="BD7" s="148" t="s">
        <v>14</v>
      </c>
    </row>
    <row r="8" s="1" customFormat="1" ht="12" customHeight="1">
      <c r="B8" s="21"/>
      <c r="D8" s="154" t="s">
        <v>160</v>
      </c>
      <c r="I8" s="147"/>
      <c r="L8" s="21"/>
      <c r="AZ8" s="148" t="s">
        <v>1371</v>
      </c>
      <c r="BA8" s="148" t="s">
        <v>1372</v>
      </c>
      <c r="BB8" s="148" t="s">
        <v>152</v>
      </c>
      <c r="BC8" s="148" t="s">
        <v>1368</v>
      </c>
      <c r="BD8" s="148" t="s">
        <v>14</v>
      </c>
    </row>
    <row r="9" s="2" customFormat="1" ht="16.5" customHeight="1">
      <c r="A9" s="39"/>
      <c r="B9" s="45"/>
      <c r="C9" s="39"/>
      <c r="D9" s="39"/>
      <c r="E9" s="155" t="s">
        <v>1261</v>
      </c>
      <c r="F9" s="39"/>
      <c r="G9" s="39"/>
      <c r="H9" s="39"/>
      <c r="I9" s="156"/>
      <c r="J9" s="39"/>
      <c r="K9" s="39"/>
      <c r="L9" s="64"/>
      <c r="S9" s="39"/>
      <c r="T9" s="39"/>
      <c r="U9" s="39"/>
      <c r="V9" s="39"/>
      <c r="W9" s="39"/>
      <c r="X9" s="39"/>
      <c r="Y9" s="39"/>
      <c r="Z9" s="39"/>
      <c r="AA9" s="39"/>
      <c r="AB9" s="39"/>
      <c r="AC9" s="39"/>
      <c r="AD9" s="39"/>
      <c r="AE9" s="39"/>
      <c r="AZ9" s="148" t="s">
        <v>1373</v>
      </c>
      <c r="BA9" s="148" t="s">
        <v>1374</v>
      </c>
      <c r="BB9" s="148" t="s">
        <v>152</v>
      </c>
      <c r="BC9" s="148" t="s">
        <v>1375</v>
      </c>
      <c r="BD9" s="148" t="s">
        <v>14</v>
      </c>
    </row>
    <row r="10" s="2" customFormat="1" ht="12" customHeight="1">
      <c r="A10" s="39"/>
      <c r="B10" s="45"/>
      <c r="C10" s="39"/>
      <c r="D10" s="154" t="s">
        <v>1263</v>
      </c>
      <c r="E10" s="39"/>
      <c r="F10" s="39"/>
      <c r="G10" s="39"/>
      <c r="H10" s="39"/>
      <c r="I10" s="156"/>
      <c r="J10" s="39"/>
      <c r="K10" s="39"/>
      <c r="L10" s="64"/>
      <c r="S10" s="39"/>
      <c r="T10" s="39"/>
      <c r="U10" s="39"/>
      <c r="V10" s="39"/>
      <c r="W10" s="39"/>
      <c r="X10" s="39"/>
      <c r="Y10" s="39"/>
      <c r="Z10" s="39"/>
      <c r="AA10" s="39"/>
      <c r="AB10" s="39"/>
      <c r="AC10" s="39"/>
      <c r="AD10" s="39"/>
      <c r="AE10" s="39"/>
      <c r="AZ10" s="148" t="s">
        <v>1376</v>
      </c>
      <c r="BA10" s="148" t="s">
        <v>1377</v>
      </c>
      <c r="BB10" s="148" t="s">
        <v>152</v>
      </c>
      <c r="BC10" s="148" t="s">
        <v>1378</v>
      </c>
      <c r="BD10" s="148" t="s">
        <v>14</v>
      </c>
    </row>
    <row r="11" s="2" customFormat="1" ht="16.5" customHeight="1">
      <c r="A11" s="39"/>
      <c r="B11" s="45"/>
      <c r="C11" s="39"/>
      <c r="D11" s="39"/>
      <c r="E11" s="157" t="s">
        <v>1379</v>
      </c>
      <c r="F11" s="39"/>
      <c r="G11" s="39"/>
      <c r="H11" s="39"/>
      <c r="I11" s="156"/>
      <c r="J11" s="39"/>
      <c r="K11" s="39"/>
      <c r="L11" s="64"/>
      <c r="S11" s="39"/>
      <c r="T11" s="39"/>
      <c r="U11" s="39"/>
      <c r="V11" s="39"/>
      <c r="W11" s="39"/>
      <c r="X11" s="39"/>
      <c r="Y11" s="39"/>
      <c r="Z11" s="39"/>
      <c r="AA11" s="39"/>
      <c r="AB11" s="39"/>
      <c r="AC11" s="39"/>
      <c r="AD11" s="39"/>
      <c r="AE11" s="39"/>
      <c r="AZ11" s="148" t="s">
        <v>1380</v>
      </c>
      <c r="BA11" s="148" t="s">
        <v>1381</v>
      </c>
      <c r="BB11" s="148" t="s">
        <v>152</v>
      </c>
      <c r="BC11" s="148" t="s">
        <v>1382</v>
      </c>
      <c r="BD11" s="148" t="s">
        <v>14</v>
      </c>
    </row>
    <row r="12" s="2" customFormat="1">
      <c r="A12" s="39"/>
      <c r="B12" s="45"/>
      <c r="C12" s="39"/>
      <c r="D12" s="39"/>
      <c r="E12" s="39"/>
      <c r="F12" s="39"/>
      <c r="G12" s="39"/>
      <c r="H12" s="39"/>
      <c r="I12" s="156"/>
      <c r="J12" s="39"/>
      <c r="K12" s="39"/>
      <c r="L12" s="64"/>
      <c r="S12" s="39"/>
      <c r="T12" s="39"/>
      <c r="U12" s="39"/>
      <c r="V12" s="39"/>
      <c r="W12" s="39"/>
      <c r="X12" s="39"/>
      <c r="Y12" s="39"/>
      <c r="Z12" s="39"/>
      <c r="AA12" s="39"/>
      <c r="AB12" s="39"/>
      <c r="AC12" s="39"/>
      <c r="AD12" s="39"/>
      <c r="AE12" s="39"/>
      <c r="AZ12" s="148" t="s">
        <v>1383</v>
      </c>
      <c r="BA12" s="148" t="s">
        <v>1384</v>
      </c>
      <c r="BB12" s="148" t="s">
        <v>152</v>
      </c>
      <c r="BC12" s="148" t="s">
        <v>1385</v>
      </c>
      <c r="BD12" s="148" t="s">
        <v>14</v>
      </c>
    </row>
    <row r="13" s="2" customFormat="1" ht="12" customHeight="1">
      <c r="A13" s="39"/>
      <c r="B13" s="45"/>
      <c r="C13" s="39"/>
      <c r="D13" s="154" t="s">
        <v>18</v>
      </c>
      <c r="E13" s="39"/>
      <c r="F13" s="142" t="s">
        <v>1</v>
      </c>
      <c r="G13" s="39"/>
      <c r="H13" s="39"/>
      <c r="I13" s="158" t="s">
        <v>19</v>
      </c>
      <c r="J13" s="142" t="s">
        <v>1</v>
      </c>
      <c r="K13" s="39"/>
      <c r="L13" s="64"/>
      <c r="S13" s="39"/>
      <c r="T13" s="39"/>
      <c r="U13" s="39"/>
      <c r="V13" s="39"/>
      <c r="W13" s="39"/>
      <c r="X13" s="39"/>
      <c r="Y13" s="39"/>
      <c r="Z13" s="39"/>
      <c r="AA13" s="39"/>
      <c r="AB13" s="39"/>
      <c r="AC13" s="39"/>
      <c r="AD13" s="39"/>
      <c r="AE13" s="39"/>
      <c r="AZ13" s="148" t="s">
        <v>1386</v>
      </c>
      <c r="BA13" s="148" t="s">
        <v>1387</v>
      </c>
      <c r="BB13" s="148" t="s">
        <v>152</v>
      </c>
      <c r="BC13" s="148" t="s">
        <v>1385</v>
      </c>
      <c r="BD13" s="148" t="s">
        <v>14</v>
      </c>
    </row>
    <row r="14" s="2" customFormat="1" ht="12" customHeight="1">
      <c r="A14" s="39"/>
      <c r="B14" s="45"/>
      <c r="C14" s="39"/>
      <c r="D14" s="154" t="s">
        <v>20</v>
      </c>
      <c r="E14" s="39"/>
      <c r="F14" s="142" t="s">
        <v>21</v>
      </c>
      <c r="G14" s="39"/>
      <c r="H14" s="39"/>
      <c r="I14" s="158" t="s">
        <v>22</v>
      </c>
      <c r="J14" s="159" t="str">
        <f>'Rekapitulace stavby'!AN8</f>
        <v>8. 12. 2019</v>
      </c>
      <c r="K14" s="39"/>
      <c r="L14" s="64"/>
      <c r="S14" s="39"/>
      <c r="T14" s="39"/>
      <c r="U14" s="39"/>
      <c r="V14" s="39"/>
      <c r="W14" s="39"/>
      <c r="X14" s="39"/>
      <c r="Y14" s="39"/>
      <c r="Z14" s="39"/>
      <c r="AA14" s="39"/>
      <c r="AB14" s="39"/>
      <c r="AC14" s="39"/>
      <c r="AD14" s="39"/>
      <c r="AE14" s="39"/>
      <c r="AZ14" s="148" t="s">
        <v>1388</v>
      </c>
      <c r="BA14" s="148" t="s">
        <v>1389</v>
      </c>
      <c r="BB14" s="148" t="s">
        <v>152</v>
      </c>
      <c r="BC14" s="148" t="s">
        <v>1390</v>
      </c>
      <c r="BD14" s="148" t="s">
        <v>14</v>
      </c>
    </row>
    <row r="15" s="2" customFormat="1" ht="10.8" customHeight="1">
      <c r="A15" s="39"/>
      <c r="B15" s="45"/>
      <c r="C15" s="39"/>
      <c r="D15" s="39"/>
      <c r="E15" s="39"/>
      <c r="F15" s="39"/>
      <c r="G15" s="39"/>
      <c r="H15" s="39"/>
      <c r="I15" s="156"/>
      <c r="J15" s="39"/>
      <c r="K15" s="39"/>
      <c r="L15" s="64"/>
      <c r="S15" s="39"/>
      <c r="T15" s="39"/>
      <c r="U15" s="39"/>
      <c r="V15" s="39"/>
      <c r="W15" s="39"/>
      <c r="X15" s="39"/>
      <c r="Y15" s="39"/>
      <c r="Z15" s="39"/>
      <c r="AA15" s="39"/>
      <c r="AB15" s="39"/>
      <c r="AC15" s="39"/>
      <c r="AD15" s="39"/>
      <c r="AE15" s="39"/>
      <c r="AZ15" s="148" t="s">
        <v>1391</v>
      </c>
      <c r="BA15" s="148" t="s">
        <v>1392</v>
      </c>
      <c r="BB15" s="148" t="s">
        <v>144</v>
      </c>
      <c r="BC15" s="148" t="s">
        <v>1393</v>
      </c>
      <c r="BD15" s="148" t="s">
        <v>14</v>
      </c>
    </row>
    <row r="16" s="2" customFormat="1" ht="12" customHeight="1">
      <c r="A16" s="39"/>
      <c r="B16" s="45"/>
      <c r="C16" s="39"/>
      <c r="D16" s="154" t="s">
        <v>24</v>
      </c>
      <c r="E16" s="39"/>
      <c r="F16" s="39"/>
      <c r="G16" s="39"/>
      <c r="H16" s="39"/>
      <c r="I16" s="158" t="s">
        <v>25</v>
      </c>
      <c r="J16" s="142" t="s">
        <v>26</v>
      </c>
      <c r="K16" s="39"/>
      <c r="L16" s="64"/>
      <c r="S16" s="39"/>
      <c r="T16" s="39"/>
      <c r="U16" s="39"/>
      <c r="V16" s="39"/>
      <c r="W16" s="39"/>
      <c r="X16" s="39"/>
      <c r="Y16" s="39"/>
      <c r="Z16" s="39"/>
      <c r="AA16" s="39"/>
      <c r="AB16" s="39"/>
      <c r="AC16" s="39"/>
      <c r="AD16" s="39"/>
      <c r="AE16" s="39"/>
      <c r="AZ16" s="148" t="s">
        <v>1394</v>
      </c>
      <c r="BA16" s="148" t="s">
        <v>1395</v>
      </c>
      <c r="BB16" s="148" t="s">
        <v>1396</v>
      </c>
      <c r="BC16" s="148" t="s">
        <v>1397</v>
      </c>
      <c r="BD16" s="148" t="s">
        <v>14</v>
      </c>
    </row>
    <row r="17" s="2" customFormat="1" ht="18" customHeight="1">
      <c r="A17" s="39"/>
      <c r="B17" s="45"/>
      <c r="C17" s="39"/>
      <c r="D17" s="39"/>
      <c r="E17" s="142" t="s">
        <v>27</v>
      </c>
      <c r="F17" s="39"/>
      <c r="G17" s="39"/>
      <c r="H17" s="39"/>
      <c r="I17" s="158" t="s">
        <v>28</v>
      </c>
      <c r="J17" s="142" t="s">
        <v>29</v>
      </c>
      <c r="K17" s="39"/>
      <c r="L17" s="64"/>
      <c r="S17" s="39"/>
      <c r="T17" s="39"/>
      <c r="U17" s="39"/>
      <c r="V17" s="39"/>
      <c r="W17" s="39"/>
      <c r="X17" s="39"/>
      <c r="Y17" s="39"/>
      <c r="Z17" s="39"/>
      <c r="AA17" s="39"/>
      <c r="AB17" s="39"/>
      <c r="AC17" s="39"/>
      <c r="AD17" s="39"/>
      <c r="AE17" s="39"/>
      <c r="AZ17" s="148" t="s">
        <v>1398</v>
      </c>
      <c r="BA17" s="148" t="s">
        <v>1398</v>
      </c>
      <c r="BB17" s="148" t="s">
        <v>178</v>
      </c>
      <c r="BC17" s="148" t="s">
        <v>398</v>
      </c>
      <c r="BD17" s="148" t="s">
        <v>14</v>
      </c>
    </row>
    <row r="18" s="2" customFormat="1" ht="6.96" customHeight="1">
      <c r="A18" s="39"/>
      <c r="B18" s="45"/>
      <c r="C18" s="39"/>
      <c r="D18" s="39"/>
      <c r="E18" s="39"/>
      <c r="F18" s="39"/>
      <c r="G18" s="39"/>
      <c r="H18" s="39"/>
      <c r="I18" s="156"/>
      <c r="J18" s="39"/>
      <c r="K18" s="39"/>
      <c r="L18" s="64"/>
      <c r="S18" s="39"/>
      <c r="T18" s="39"/>
      <c r="U18" s="39"/>
      <c r="V18" s="39"/>
      <c r="W18" s="39"/>
      <c r="X18" s="39"/>
      <c r="Y18" s="39"/>
      <c r="Z18" s="39"/>
      <c r="AA18" s="39"/>
      <c r="AB18" s="39"/>
      <c r="AC18" s="39"/>
      <c r="AD18" s="39"/>
      <c r="AE18" s="39"/>
      <c r="AZ18" s="148" t="s">
        <v>1399</v>
      </c>
      <c r="BA18" s="148" t="s">
        <v>1400</v>
      </c>
      <c r="BB18" s="148" t="s">
        <v>152</v>
      </c>
      <c r="BC18" s="148" t="s">
        <v>1401</v>
      </c>
      <c r="BD18" s="148" t="s">
        <v>14</v>
      </c>
    </row>
    <row r="19" s="2" customFormat="1" ht="12" customHeight="1">
      <c r="A19" s="39"/>
      <c r="B19" s="45"/>
      <c r="C19" s="39"/>
      <c r="D19" s="154" t="s">
        <v>30</v>
      </c>
      <c r="E19" s="39"/>
      <c r="F19" s="39"/>
      <c r="G19" s="39"/>
      <c r="H19" s="39"/>
      <c r="I19" s="158" t="s">
        <v>25</v>
      </c>
      <c r="J19" s="34" t="str">
        <f>'Rekapitulace stavby'!AN13</f>
        <v>Vyplň údaj</v>
      </c>
      <c r="K19" s="39"/>
      <c r="L19" s="64"/>
      <c r="S19" s="39"/>
      <c r="T19" s="39"/>
      <c r="U19" s="39"/>
      <c r="V19" s="39"/>
      <c r="W19" s="39"/>
      <c r="X19" s="39"/>
      <c r="Y19" s="39"/>
      <c r="Z19" s="39"/>
      <c r="AA19" s="39"/>
      <c r="AB19" s="39"/>
      <c r="AC19" s="39"/>
      <c r="AD19" s="39"/>
      <c r="AE19" s="39"/>
      <c r="AZ19" s="148" t="s">
        <v>1402</v>
      </c>
      <c r="BA19" s="148" t="s">
        <v>1403</v>
      </c>
      <c r="BB19" s="148" t="s">
        <v>1396</v>
      </c>
      <c r="BC19" s="148" t="s">
        <v>1404</v>
      </c>
      <c r="BD19" s="148" t="s">
        <v>14</v>
      </c>
    </row>
    <row r="20" s="2" customFormat="1" ht="18" customHeight="1">
      <c r="A20" s="39"/>
      <c r="B20" s="45"/>
      <c r="C20" s="39"/>
      <c r="D20" s="39"/>
      <c r="E20" s="34" t="str">
        <f>'Rekapitulace stavby'!E14</f>
        <v>Vyplň údaj</v>
      </c>
      <c r="F20" s="142"/>
      <c r="G20" s="142"/>
      <c r="H20" s="142"/>
      <c r="I20" s="158" t="s">
        <v>28</v>
      </c>
      <c r="J20" s="34" t="str">
        <f>'Rekapitulace stavby'!AN14</f>
        <v>Vyplň údaj</v>
      </c>
      <c r="K20" s="39"/>
      <c r="L20" s="64"/>
      <c r="S20" s="39"/>
      <c r="T20" s="39"/>
      <c r="U20" s="39"/>
      <c r="V20" s="39"/>
      <c r="W20" s="39"/>
      <c r="X20" s="39"/>
      <c r="Y20" s="39"/>
      <c r="Z20" s="39"/>
      <c r="AA20" s="39"/>
      <c r="AB20" s="39"/>
      <c r="AC20" s="39"/>
      <c r="AD20" s="39"/>
      <c r="AE20" s="39"/>
      <c r="AZ20" s="148" t="s">
        <v>1405</v>
      </c>
      <c r="BA20" s="148" t="s">
        <v>1406</v>
      </c>
      <c r="BB20" s="148" t="s">
        <v>1396</v>
      </c>
      <c r="BC20" s="148" t="s">
        <v>1407</v>
      </c>
      <c r="BD20" s="148" t="s">
        <v>14</v>
      </c>
    </row>
    <row r="21" s="2" customFormat="1" ht="6.96" customHeight="1">
      <c r="A21" s="39"/>
      <c r="B21" s="45"/>
      <c r="C21" s="39"/>
      <c r="D21" s="39"/>
      <c r="E21" s="39"/>
      <c r="F21" s="39"/>
      <c r="G21" s="39"/>
      <c r="H21" s="39"/>
      <c r="I21" s="156"/>
      <c r="J21" s="39"/>
      <c r="K21" s="39"/>
      <c r="L21" s="64"/>
      <c r="S21" s="39"/>
      <c r="T21" s="39"/>
      <c r="U21" s="39"/>
      <c r="V21" s="39"/>
      <c r="W21" s="39"/>
      <c r="X21" s="39"/>
      <c r="Y21" s="39"/>
      <c r="Z21" s="39"/>
      <c r="AA21" s="39"/>
      <c r="AB21" s="39"/>
      <c r="AC21" s="39"/>
      <c r="AD21" s="39"/>
      <c r="AE21" s="39"/>
      <c r="AZ21" s="148" t="s">
        <v>1408</v>
      </c>
      <c r="BA21" s="148" t="s">
        <v>1409</v>
      </c>
      <c r="BB21" s="148" t="s">
        <v>1396</v>
      </c>
      <c r="BC21" s="148" t="s">
        <v>1410</v>
      </c>
      <c r="BD21" s="148" t="s">
        <v>14</v>
      </c>
    </row>
    <row r="22" s="2" customFormat="1" ht="12" customHeight="1">
      <c r="A22" s="39"/>
      <c r="B22" s="45"/>
      <c r="C22" s="39"/>
      <c r="D22" s="154" t="s">
        <v>32</v>
      </c>
      <c r="E22" s="39"/>
      <c r="F22" s="39"/>
      <c r="G22" s="39"/>
      <c r="H22" s="39"/>
      <c r="I22" s="158" t="s">
        <v>25</v>
      </c>
      <c r="J22" s="142" t="s">
        <v>33</v>
      </c>
      <c r="K22" s="39"/>
      <c r="L22" s="64"/>
      <c r="S22" s="39"/>
      <c r="T22" s="39"/>
      <c r="U22" s="39"/>
      <c r="V22" s="39"/>
      <c r="W22" s="39"/>
      <c r="X22" s="39"/>
      <c r="Y22" s="39"/>
      <c r="Z22" s="39"/>
      <c r="AA22" s="39"/>
      <c r="AB22" s="39"/>
      <c r="AC22" s="39"/>
      <c r="AD22" s="39"/>
      <c r="AE22" s="39"/>
      <c r="AZ22" s="148" t="s">
        <v>1411</v>
      </c>
      <c r="BA22" s="148" t="s">
        <v>1412</v>
      </c>
      <c r="BB22" s="148" t="s">
        <v>152</v>
      </c>
      <c r="BC22" s="148" t="s">
        <v>1413</v>
      </c>
      <c r="BD22" s="148" t="s">
        <v>14</v>
      </c>
    </row>
    <row r="23" s="2" customFormat="1" ht="18" customHeight="1">
      <c r="A23" s="39"/>
      <c r="B23" s="45"/>
      <c r="C23" s="39"/>
      <c r="D23" s="39"/>
      <c r="E23" s="142" t="s">
        <v>34</v>
      </c>
      <c r="F23" s="39"/>
      <c r="G23" s="39"/>
      <c r="H23" s="39"/>
      <c r="I23" s="158" t="s">
        <v>28</v>
      </c>
      <c r="J23" s="142" t="s">
        <v>35</v>
      </c>
      <c r="K23" s="39"/>
      <c r="L23" s="64"/>
      <c r="S23" s="39"/>
      <c r="T23" s="39"/>
      <c r="U23" s="39"/>
      <c r="V23" s="39"/>
      <c r="W23" s="39"/>
      <c r="X23" s="39"/>
      <c r="Y23" s="39"/>
      <c r="Z23" s="39"/>
      <c r="AA23" s="39"/>
      <c r="AB23" s="39"/>
      <c r="AC23" s="39"/>
      <c r="AD23" s="39"/>
      <c r="AE23" s="39"/>
      <c r="AZ23" s="148" t="s">
        <v>1414</v>
      </c>
      <c r="BA23" s="148" t="s">
        <v>1415</v>
      </c>
      <c r="BB23" s="148" t="s">
        <v>152</v>
      </c>
      <c r="BC23" s="148" t="s">
        <v>1416</v>
      </c>
      <c r="BD23" s="148" t="s">
        <v>14</v>
      </c>
    </row>
    <row r="24" s="2" customFormat="1" ht="6.96" customHeight="1">
      <c r="A24" s="39"/>
      <c r="B24" s="45"/>
      <c r="C24" s="39"/>
      <c r="D24" s="39"/>
      <c r="E24" s="39"/>
      <c r="F24" s="39"/>
      <c r="G24" s="39"/>
      <c r="H24" s="39"/>
      <c r="I24" s="156"/>
      <c r="J24" s="39"/>
      <c r="K24" s="39"/>
      <c r="L24" s="64"/>
      <c r="S24" s="39"/>
      <c r="T24" s="39"/>
      <c r="U24" s="39"/>
      <c r="V24" s="39"/>
      <c r="W24" s="39"/>
      <c r="X24" s="39"/>
      <c r="Y24" s="39"/>
      <c r="Z24" s="39"/>
      <c r="AA24" s="39"/>
      <c r="AB24" s="39"/>
      <c r="AC24" s="39"/>
      <c r="AD24" s="39"/>
      <c r="AE24" s="39"/>
      <c r="AZ24" s="148" t="s">
        <v>173</v>
      </c>
      <c r="BA24" s="148" t="s">
        <v>173</v>
      </c>
      <c r="BB24" s="148" t="s">
        <v>144</v>
      </c>
      <c r="BC24" s="148" t="s">
        <v>1417</v>
      </c>
      <c r="BD24" s="148" t="s">
        <v>14</v>
      </c>
    </row>
    <row r="25" s="2" customFormat="1" ht="12" customHeight="1">
      <c r="A25" s="39"/>
      <c r="B25" s="45"/>
      <c r="C25" s="39"/>
      <c r="D25" s="154" t="s">
        <v>37</v>
      </c>
      <c r="E25" s="39"/>
      <c r="F25" s="39"/>
      <c r="G25" s="39"/>
      <c r="H25" s="39"/>
      <c r="I25" s="158" t="s">
        <v>25</v>
      </c>
      <c r="J25" s="142" t="s">
        <v>38</v>
      </c>
      <c r="K25" s="39"/>
      <c r="L25" s="64"/>
      <c r="S25" s="39"/>
      <c r="T25" s="39"/>
      <c r="U25" s="39"/>
      <c r="V25" s="39"/>
      <c r="W25" s="39"/>
      <c r="X25" s="39"/>
      <c r="Y25" s="39"/>
      <c r="Z25" s="39"/>
      <c r="AA25" s="39"/>
      <c r="AB25" s="39"/>
      <c r="AC25" s="39"/>
      <c r="AD25" s="39"/>
      <c r="AE25" s="39"/>
      <c r="AZ25" s="148" t="s">
        <v>1418</v>
      </c>
      <c r="BA25" s="148" t="s">
        <v>1419</v>
      </c>
      <c r="BB25" s="148" t="s">
        <v>140</v>
      </c>
      <c r="BC25" s="148" t="s">
        <v>1420</v>
      </c>
      <c r="BD25" s="148" t="s">
        <v>14</v>
      </c>
    </row>
    <row r="26" s="2" customFormat="1" ht="18" customHeight="1">
      <c r="A26" s="39"/>
      <c r="B26" s="45"/>
      <c r="C26" s="39"/>
      <c r="D26" s="39"/>
      <c r="E26" s="142" t="s">
        <v>39</v>
      </c>
      <c r="F26" s="39"/>
      <c r="G26" s="39"/>
      <c r="H26" s="39"/>
      <c r="I26" s="158" t="s">
        <v>28</v>
      </c>
      <c r="J26" s="142" t="s">
        <v>40</v>
      </c>
      <c r="K26" s="39"/>
      <c r="L26" s="64"/>
      <c r="S26" s="39"/>
      <c r="T26" s="39"/>
      <c r="U26" s="39"/>
      <c r="V26" s="39"/>
      <c r="W26" s="39"/>
      <c r="X26" s="39"/>
      <c r="Y26" s="39"/>
      <c r="Z26" s="39"/>
      <c r="AA26" s="39"/>
      <c r="AB26" s="39"/>
      <c r="AC26" s="39"/>
      <c r="AD26" s="39"/>
      <c r="AE26" s="39"/>
      <c r="AZ26" s="148" t="s">
        <v>1421</v>
      </c>
      <c r="BA26" s="148" t="s">
        <v>1422</v>
      </c>
      <c r="BB26" s="148" t="s">
        <v>140</v>
      </c>
      <c r="BC26" s="148" t="s">
        <v>1423</v>
      </c>
      <c r="BD26" s="148" t="s">
        <v>14</v>
      </c>
    </row>
    <row r="27" s="2" customFormat="1" ht="6.96" customHeight="1">
      <c r="A27" s="39"/>
      <c r="B27" s="45"/>
      <c r="C27" s="39"/>
      <c r="D27" s="39"/>
      <c r="E27" s="39"/>
      <c r="F27" s="39"/>
      <c r="G27" s="39"/>
      <c r="H27" s="39"/>
      <c r="I27" s="156"/>
      <c r="J27" s="39"/>
      <c r="K27" s="39"/>
      <c r="L27" s="64"/>
      <c r="S27" s="39"/>
      <c r="T27" s="39"/>
      <c r="U27" s="39"/>
      <c r="V27" s="39"/>
      <c r="W27" s="39"/>
      <c r="X27" s="39"/>
      <c r="Y27" s="39"/>
      <c r="Z27" s="39"/>
      <c r="AA27" s="39"/>
      <c r="AB27" s="39"/>
      <c r="AC27" s="39"/>
      <c r="AD27" s="39"/>
      <c r="AE27" s="39"/>
      <c r="AZ27" s="148" t="s">
        <v>1424</v>
      </c>
      <c r="BA27" s="148" t="s">
        <v>1425</v>
      </c>
      <c r="BB27" s="148" t="s">
        <v>140</v>
      </c>
      <c r="BC27" s="148" t="s">
        <v>1426</v>
      </c>
      <c r="BD27" s="148" t="s">
        <v>14</v>
      </c>
    </row>
    <row r="28" s="2" customFormat="1" ht="12" customHeight="1">
      <c r="A28" s="39"/>
      <c r="B28" s="45"/>
      <c r="C28" s="39"/>
      <c r="D28" s="154" t="s">
        <v>41</v>
      </c>
      <c r="E28" s="39"/>
      <c r="F28" s="39"/>
      <c r="G28" s="39"/>
      <c r="H28" s="39"/>
      <c r="I28" s="156"/>
      <c r="J28" s="39"/>
      <c r="K28" s="39"/>
      <c r="L28" s="64"/>
      <c r="S28" s="39"/>
      <c r="T28" s="39"/>
      <c r="U28" s="39"/>
      <c r="V28" s="39"/>
      <c r="W28" s="39"/>
      <c r="X28" s="39"/>
      <c r="Y28" s="39"/>
      <c r="Z28" s="39"/>
      <c r="AA28" s="39"/>
      <c r="AB28" s="39"/>
      <c r="AC28" s="39"/>
      <c r="AD28" s="39"/>
      <c r="AE28" s="39"/>
      <c r="AZ28" s="148" t="s">
        <v>1427</v>
      </c>
      <c r="BA28" s="148" t="s">
        <v>1428</v>
      </c>
      <c r="BB28" s="148" t="s">
        <v>140</v>
      </c>
      <c r="BC28" s="148" t="s">
        <v>1429</v>
      </c>
      <c r="BD28" s="148" t="s">
        <v>14</v>
      </c>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c r="AZ29" s="314" t="s">
        <v>1430</v>
      </c>
      <c r="BA29" s="314" t="s">
        <v>1431</v>
      </c>
      <c r="BB29" s="314" t="s">
        <v>140</v>
      </c>
      <c r="BC29" s="314" t="s">
        <v>1432</v>
      </c>
      <c r="BD29" s="314" t="s">
        <v>14</v>
      </c>
    </row>
    <row r="30" s="2" customFormat="1" ht="6.96" customHeight="1">
      <c r="A30" s="39"/>
      <c r="B30" s="45"/>
      <c r="C30" s="39"/>
      <c r="D30" s="39"/>
      <c r="E30" s="39"/>
      <c r="F30" s="39"/>
      <c r="G30" s="39"/>
      <c r="H30" s="39"/>
      <c r="I30" s="156"/>
      <c r="J30" s="39"/>
      <c r="K30" s="39"/>
      <c r="L30" s="64"/>
      <c r="S30" s="39"/>
      <c r="T30" s="39"/>
      <c r="U30" s="39"/>
      <c r="V30" s="39"/>
      <c r="W30" s="39"/>
      <c r="X30" s="39"/>
      <c r="Y30" s="39"/>
      <c r="Z30" s="39"/>
      <c r="AA30" s="39"/>
      <c r="AB30" s="39"/>
      <c r="AC30" s="39"/>
      <c r="AD30" s="39"/>
      <c r="AE30" s="39"/>
      <c r="AZ30" s="148" t="s">
        <v>1433</v>
      </c>
      <c r="BA30" s="148" t="s">
        <v>1434</v>
      </c>
      <c r="BB30" s="148" t="s">
        <v>140</v>
      </c>
      <c r="BC30" s="148" t="s">
        <v>1435</v>
      </c>
      <c r="BD30" s="148" t="s">
        <v>14</v>
      </c>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c r="AZ31" s="148" t="s">
        <v>1436</v>
      </c>
      <c r="BA31" s="148" t="s">
        <v>1437</v>
      </c>
      <c r="BB31" s="148" t="s">
        <v>152</v>
      </c>
      <c r="BC31" s="148" t="s">
        <v>1401</v>
      </c>
      <c r="BD31" s="148" t="s">
        <v>14</v>
      </c>
    </row>
    <row r="32" s="2" customFormat="1" ht="25.44" customHeight="1">
      <c r="A32" s="39"/>
      <c r="B32" s="45"/>
      <c r="C32" s="39"/>
      <c r="D32" s="167" t="s">
        <v>42</v>
      </c>
      <c r="E32" s="39"/>
      <c r="F32" s="39"/>
      <c r="G32" s="39"/>
      <c r="H32" s="39"/>
      <c r="I32" s="156"/>
      <c r="J32" s="168">
        <f>ROUND(J130, 2)</f>
        <v>0</v>
      </c>
      <c r="K32" s="39"/>
      <c r="L32" s="64"/>
      <c r="S32" s="39"/>
      <c r="T32" s="39"/>
      <c r="U32" s="39"/>
      <c r="V32" s="39"/>
      <c r="W32" s="39"/>
      <c r="X32" s="39"/>
      <c r="Y32" s="39"/>
      <c r="Z32" s="39"/>
      <c r="AA32" s="39"/>
      <c r="AB32" s="39"/>
      <c r="AC32" s="39"/>
      <c r="AD32" s="39"/>
      <c r="AE32" s="39"/>
      <c r="AZ32" s="148" t="s">
        <v>1438</v>
      </c>
      <c r="BA32" s="148" t="s">
        <v>1439</v>
      </c>
      <c r="BB32" s="148" t="s">
        <v>152</v>
      </c>
      <c r="BC32" s="148" t="s">
        <v>1440</v>
      </c>
      <c r="BD32" s="148" t="s">
        <v>14</v>
      </c>
    </row>
    <row r="33" s="2" customFormat="1" ht="6.96" customHeight="1">
      <c r="A33" s="39"/>
      <c r="B33" s="45"/>
      <c r="C33" s="39"/>
      <c r="D33" s="165"/>
      <c r="E33" s="165"/>
      <c r="F33" s="165"/>
      <c r="G33" s="165"/>
      <c r="H33" s="165"/>
      <c r="I33" s="166"/>
      <c r="J33" s="165"/>
      <c r="K33" s="165"/>
      <c r="L33" s="64"/>
      <c r="S33" s="39"/>
      <c r="T33" s="39"/>
      <c r="U33" s="39"/>
      <c r="V33" s="39"/>
      <c r="W33" s="39"/>
      <c r="X33" s="39"/>
      <c r="Y33" s="39"/>
      <c r="Z33" s="39"/>
      <c r="AA33" s="39"/>
      <c r="AB33" s="39"/>
      <c r="AC33" s="39"/>
      <c r="AD33" s="39"/>
      <c r="AE33" s="39"/>
      <c r="AZ33" s="148" t="s">
        <v>1441</v>
      </c>
      <c r="BA33" s="148" t="s">
        <v>1442</v>
      </c>
      <c r="BB33" s="148" t="s">
        <v>144</v>
      </c>
      <c r="BC33" s="148" t="s">
        <v>1443</v>
      </c>
      <c r="BD33" s="148" t="s">
        <v>14</v>
      </c>
    </row>
    <row r="34" s="2" customFormat="1" ht="14.4" customHeight="1">
      <c r="A34" s="39"/>
      <c r="B34" s="45"/>
      <c r="C34" s="39"/>
      <c r="D34" s="39"/>
      <c r="E34" s="39"/>
      <c r="F34" s="169" t="s">
        <v>44</v>
      </c>
      <c r="G34" s="39"/>
      <c r="H34" s="39"/>
      <c r="I34" s="170" t="s">
        <v>43</v>
      </c>
      <c r="J34" s="169" t="s">
        <v>45</v>
      </c>
      <c r="K34" s="39"/>
      <c r="L34" s="64"/>
      <c r="S34" s="39"/>
      <c r="T34" s="39"/>
      <c r="U34" s="39"/>
      <c r="V34" s="39"/>
      <c r="W34" s="39"/>
      <c r="X34" s="39"/>
      <c r="Y34" s="39"/>
      <c r="Z34" s="39"/>
      <c r="AA34" s="39"/>
      <c r="AB34" s="39"/>
      <c r="AC34" s="39"/>
      <c r="AD34" s="39"/>
      <c r="AE34" s="39"/>
      <c r="AZ34" s="148" t="s">
        <v>1444</v>
      </c>
      <c r="BA34" s="148" t="s">
        <v>1445</v>
      </c>
      <c r="BB34" s="148" t="s">
        <v>152</v>
      </c>
      <c r="BC34" s="148" t="s">
        <v>1401</v>
      </c>
      <c r="BD34" s="148" t="s">
        <v>14</v>
      </c>
    </row>
    <row r="35" s="2" customFormat="1" ht="14.4" customHeight="1">
      <c r="A35" s="39"/>
      <c r="B35" s="45"/>
      <c r="C35" s="39"/>
      <c r="D35" s="171" t="s">
        <v>46</v>
      </c>
      <c r="E35" s="154" t="s">
        <v>47</v>
      </c>
      <c r="F35" s="172">
        <f>ROUND((SUM(BE130:BE779)),  2)</f>
        <v>0</v>
      </c>
      <c r="G35" s="39"/>
      <c r="H35" s="39"/>
      <c r="I35" s="173">
        <v>0.20999999999999999</v>
      </c>
      <c r="J35" s="172">
        <f>ROUND(((SUM(BE130:BE779))*I35),  2)</f>
        <v>0</v>
      </c>
      <c r="K35" s="39"/>
      <c r="L35" s="64"/>
      <c r="S35" s="39"/>
      <c r="T35" s="39"/>
      <c r="U35" s="39"/>
      <c r="V35" s="39"/>
      <c r="W35" s="39"/>
      <c r="X35" s="39"/>
      <c r="Y35" s="39"/>
      <c r="Z35" s="39"/>
      <c r="AA35" s="39"/>
      <c r="AB35" s="39"/>
      <c r="AC35" s="39"/>
      <c r="AD35" s="39"/>
      <c r="AE35" s="39"/>
      <c r="AZ35" s="148" t="s">
        <v>180</v>
      </c>
      <c r="BA35" s="148" t="s">
        <v>1446</v>
      </c>
      <c r="BB35" s="148" t="s">
        <v>152</v>
      </c>
      <c r="BC35" s="148" t="s">
        <v>1447</v>
      </c>
      <c r="BD35" s="148" t="s">
        <v>14</v>
      </c>
    </row>
    <row r="36" s="2" customFormat="1" ht="14.4" customHeight="1">
      <c r="A36" s="39"/>
      <c r="B36" s="45"/>
      <c r="C36" s="39"/>
      <c r="D36" s="39"/>
      <c r="E36" s="154" t="s">
        <v>48</v>
      </c>
      <c r="F36" s="172">
        <f>ROUND((SUM(BF130:BF779)),  2)</f>
        <v>0</v>
      </c>
      <c r="G36" s="39"/>
      <c r="H36" s="39"/>
      <c r="I36" s="173">
        <v>0.14999999999999999</v>
      </c>
      <c r="J36" s="172">
        <f>ROUND(((SUM(BF130:BF779))*I36),  2)</f>
        <v>0</v>
      </c>
      <c r="K36" s="39"/>
      <c r="L36" s="64"/>
      <c r="S36" s="39"/>
      <c r="T36" s="39"/>
      <c r="U36" s="39"/>
      <c r="V36" s="39"/>
      <c r="W36" s="39"/>
      <c r="X36" s="39"/>
      <c r="Y36" s="39"/>
      <c r="Z36" s="39"/>
      <c r="AA36" s="39"/>
      <c r="AB36" s="39"/>
      <c r="AC36" s="39"/>
      <c r="AD36" s="39"/>
      <c r="AE36" s="39"/>
      <c r="AZ36" s="148" t="s">
        <v>1448</v>
      </c>
      <c r="BA36" s="148" t="s">
        <v>1449</v>
      </c>
      <c r="BB36" s="148" t="s">
        <v>152</v>
      </c>
      <c r="BC36" s="148" t="s">
        <v>1450</v>
      </c>
      <c r="BD36" s="148" t="s">
        <v>14</v>
      </c>
    </row>
    <row r="37" hidden="1" s="2" customFormat="1" ht="14.4" customHeight="1">
      <c r="A37" s="39"/>
      <c r="B37" s="45"/>
      <c r="C37" s="39"/>
      <c r="D37" s="39"/>
      <c r="E37" s="154" t="s">
        <v>49</v>
      </c>
      <c r="F37" s="172">
        <f>ROUND((SUM(BG130:BG779)),  2)</f>
        <v>0</v>
      </c>
      <c r="G37" s="39"/>
      <c r="H37" s="39"/>
      <c r="I37" s="173">
        <v>0.20999999999999999</v>
      </c>
      <c r="J37" s="172">
        <f>0</f>
        <v>0</v>
      </c>
      <c r="K37" s="39"/>
      <c r="L37" s="64"/>
      <c r="S37" s="39"/>
      <c r="T37" s="39"/>
      <c r="U37" s="39"/>
      <c r="V37" s="39"/>
      <c r="W37" s="39"/>
      <c r="X37" s="39"/>
      <c r="Y37" s="39"/>
      <c r="Z37" s="39"/>
      <c r="AA37" s="39"/>
      <c r="AB37" s="39"/>
      <c r="AC37" s="39"/>
      <c r="AD37" s="39"/>
      <c r="AE37" s="39"/>
      <c r="AZ37" s="148" t="s">
        <v>183</v>
      </c>
      <c r="BA37" s="148" t="s">
        <v>184</v>
      </c>
      <c r="BB37" s="148" t="s">
        <v>185</v>
      </c>
      <c r="BC37" s="148" t="s">
        <v>1451</v>
      </c>
      <c r="BD37" s="148" t="s">
        <v>14</v>
      </c>
    </row>
    <row r="38" hidden="1" s="2" customFormat="1" ht="14.4" customHeight="1">
      <c r="A38" s="39"/>
      <c r="B38" s="45"/>
      <c r="C38" s="39"/>
      <c r="D38" s="39"/>
      <c r="E38" s="154" t="s">
        <v>50</v>
      </c>
      <c r="F38" s="172">
        <f>ROUND((SUM(BH130:BH779)),  2)</f>
        <v>0</v>
      </c>
      <c r="G38" s="39"/>
      <c r="H38" s="39"/>
      <c r="I38" s="173">
        <v>0.14999999999999999</v>
      </c>
      <c r="J38" s="172">
        <f>0</f>
        <v>0</v>
      </c>
      <c r="K38" s="39"/>
      <c r="L38" s="64"/>
      <c r="S38" s="39"/>
      <c r="T38" s="39"/>
      <c r="U38" s="39"/>
      <c r="V38" s="39"/>
      <c r="W38" s="39"/>
      <c r="X38" s="39"/>
      <c r="Y38" s="39"/>
      <c r="Z38" s="39"/>
      <c r="AA38" s="39"/>
      <c r="AB38" s="39"/>
      <c r="AC38" s="39"/>
      <c r="AD38" s="39"/>
      <c r="AE38" s="39"/>
      <c r="AZ38" s="148" t="s">
        <v>187</v>
      </c>
      <c r="BA38" s="148" t="s">
        <v>188</v>
      </c>
      <c r="BB38" s="148" t="s">
        <v>185</v>
      </c>
      <c r="BC38" s="148" t="s">
        <v>1451</v>
      </c>
      <c r="BD38" s="148" t="s">
        <v>14</v>
      </c>
    </row>
    <row r="39" hidden="1" s="2" customFormat="1" ht="14.4" customHeight="1">
      <c r="A39" s="39"/>
      <c r="B39" s="45"/>
      <c r="C39" s="39"/>
      <c r="D39" s="39"/>
      <c r="E39" s="154" t="s">
        <v>51</v>
      </c>
      <c r="F39" s="172">
        <f>ROUND((SUM(BI130:BI779)),  2)</f>
        <v>0</v>
      </c>
      <c r="G39" s="39"/>
      <c r="H39" s="39"/>
      <c r="I39" s="173">
        <v>0</v>
      </c>
      <c r="J39" s="172">
        <f>0</f>
        <v>0</v>
      </c>
      <c r="K39" s="39"/>
      <c r="L39" s="64"/>
      <c r="S39" s="39"/>
      <c r="T39" s="39"/>
      <c r="U39" s="39"/>
      <c r="V39" s="39"/>
      <c r="W39" s="39"/>
      <c r="X39" s="39"/>
      <c r="Y39" s="39"/>
      <c r="Z39" s="39"/>
      <c r="AA39" s="39"/>
      <c r="AB39" s="39"/>
      <c r="AC39" s="39"/>
      <c r="AD39" s="39"/>
      <c r="AE39" s="39"/>
      <c r="AZ39" s="148" t="s">
        <v>1452</v>
      </c>
      <c r="BA39" s="148" t="s">
        <v>1453</v>
      </c>
      <c r="BB39" s="148" t="s">
        <v>144</v>
      </c>
      <c r="BC39" s="148" t="s">
        <v>14</v>
      </c>
      <c r="BD39" s="148" t="s">
        <v>14</v>
      </c>
    </row>
    <row r="40" s="2" customFormat="1" ht="6.96"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c r="AZ40" s="148" t="s">
        <v>1454</v>
      </c>
      <c r="BA40" s="148" t="s">
        <v>1455</v>
      </c>
      <c r="BB40" s="148" t="s">
        <v>144</v>
      </c>
      <c r="BC40" s="148" t="s">
        <v>1254</v>
      </c>
      <c r="BD40" s="148" t="s">
        <v>14</v>
      </c>
    </row>
    <row r="41" s="2" customFormat="1" ht="25.44" customHeight="1">
      <c r="A41" s="39"/>
      <c r="B41" s="45"/>
      <c r="C41" s="174"/>
      <c r="D41" s="175" t="s">
        <v>52</v>
      </c>
      <c r="E41" s="176"/>
      <c r="F41" s="176"/>
      <c r="G41" s="177" t="s">
        <v>53</v>
      </c>
      <c r="H41" s="178" t="s">
        <v>54</v>
      </c>
      <c r="I41" s="179"/>
      <c r="J41" s="180">
        <f>SUM(J32:J39)</f>
        <v>0</v>
      </c>
      <c r="K41" s="181"/>
      <c r="L41" s="64"/>
      <c r="S41" s="39"/>
      <c r="T41" s="39"/>
      <c r="U41" s="39"/>
      <c r="V41" s="39"/>
      <c r="W41" s="39"/>
      <c r="X41" s="39"/>
      <c r="Y41" s="39"/>
      <c r="Z41" s="39"/>
      <c r="AA41" s="39"/>
      <c r="AB41" s="39"/>
      <c r="AC41" s="39"/>
      <c r="AD41" s="39"/>
      <c r="AE41" s="39"/>
      <c r="AZ41" s="148" t="s">
        <v>1456</v>
      </c>
      <c r="BA41" s="148" t="s">
        <v>1457</v>
      </c>
      <c r="BB41" s="148" t="s">
        <v>144</v>
      </c>
      <c r="BC41" s="148" t="s">
        <v>90</v>
      </c>
      <c r="BD41" s="148" t="s">
        <v>14</v>
      </c>
    </row>
    <row r="42" s="2" customFormat="1" ht="14.4" customHeight="1">
      <c r="A42" s="39"/>
      <c r="B42" s="45"/>
      <c r="C42" s="39"/>
      <c r="D42" s="39"/>
      <c r="E42" s="39"/>
      <c r="F42" s="39"/>
      <c r="G42" s="39"/>
      <c r="H42" s="39"/>
      <c r="I42" s="156"/>
      <c r="J42" s="39"/>
      <c r="K42" s="39"/>
      <c r="L42" s="64"/>
      <c r="S42" s="39"/>
      <c r="T42" s="39"/>
      <c r="U42" s="39"/>
      <c r="V42" s="39"/>
      <c r="W42" s="39"/>
      <c r="X42" s="39"/>
      <c r="Y42" s="39"/>
      <c r="Z42" s="39"/>
      <c r="AA42" s="39"/>
      <c r="AB42" s="39"/>
      <c r="AC42" s="39"/>
      <c r="AD42" s="39"/>
      <c r="AE42" s="39"/>
      <c r="AZ42" s="148" t="s">
        <v>1458</v>
      </c>
      <c r="BA42" s="148" t="s">
        <v>1459</v>
      </c>
      <c r="BB42" s="148" t="s">
        <v>144</v>
      </c>
      <c r="BC42" s="148" t="s">
        <v>1460</v>
      </c>
      <c r="BD42" s="148" t="s">
        <v>14</v>
      </c>
    </row>
    <row r="43" s="1" customFormat="1" ht="14.4" customHeight="1">
      <c r="B43" s="21"/>
      <c r="I43" s="147"/>
      <c r="L43" s="21"/>
      <c r="AZ43" s="148" t="s">
        <v>1461</v>
      </c>
      <c r="BA43" s="148" t="s">
        <v>1462</v>
      </c>
      <c r="BB43" s="148" t="s">
        <v>144</v>
      </c>
      <c r="BC43" s="148" t="s">
        <v>1463</v>
      </c>
      <c r="BD43" s="148" t="s">
        <v>14</v>
      </c>
    </row>
    <row r="44" s="1" customFormat="1" ht="14.4" customHeight="1">
      <c r="B44" s="21"/>
      <c r="I44" s="147"/>
      <c r="L44" s="21"/>
      <c r="AZ44" s="148" t="s">
        <v>1464</v>
      </c>
      <c r="BA44" s="148" t="s">
        <v>1465</v>
      </c>
      <c r="BB44" s="148" t="s">
        <v>144</v>
      </c>
      <c r="BC44" s="148" t="s">
        <v>1460</v>
      </c>
      <c r="BD44" s="148" t="s">
        <v>14</v>
      </c>
    </row>
    <row r="45" s="1" customFormat="1" ht="14.4" customHeight="1">
      <c r="B45" s="21"/>
      <c r="I45" s="147"/>
      <c r="L45" s="21"/>
      <c r="AZ45" s="148" t="s">
        <v>1466</v>
      </c>
      <c r="BA45" s="148" t="s">
        <v>1467</v>
      </c>
      <c r="BB45" s="148" t="s">
        <v>144</v>
      </c>
      <c r="BC45" s="148" t="s">
        <v>1460</v>
      </c>
      <c r="BD45" s="148" t="s">
        <v>14</v>
      </c>
    </row>
    <row r="46" s="1" customFormat="1" ht="14.4" customHeight="1">
      <c r="B46" s="21"/>
      <c r="I46" s="147"/>
      <c r="L46" s="21"/>
      <c r="AZ46" s="148" t="s">
        <v>1468</v>
      </c>
      <c r="BA46" s="148" t="s">
        <v>1469</v>
      </c>
      <c r="BB46" s="148" t="s">
        <v>1396</v>
      </c>
      <c r="BC46" s="148" t="s">
        <v>1470</v>
      </c>
      <c r="BD46" s="148" t="s">
        <v>14</v>
      </c>
    </row>
    <row r="47" s="1" customFormat="1" ht="14.4" customHeight="1">
      <c r="B47" s="21"/>
      <c r="I47" s="147"/>
      <c r="L47" s="21"/>
      <c r="AZ47" s="148" t="s">
        <v>1471</v>
      </c>
      <c r="BA47" s="148" t="s">
        <v>1472</v>
      </c>
      <c r="BB47" s="148" t="s">
        <v>1396</v>
      </c>
      <c r="BC47" s="148" t="s">
        <v>1473</v>
      </c>
      <c r="BD47" s="148" t="s">
        <v>14</v>
      </c>
    </row>
    <row r="48" s="1" customFormat="1" ht="14.4" customHeight="1">
      <c r="B48" s="21"/>
      <c r="I48" s="147"/>
      <c r="L48" s="21"/>
      <c r="AZ48" s="148" t="s">
        <v>1474</v>
      </c>
      <c r="BA48" s="148" t="s">
        <v>1474</v>
      </c>
      <c r="BB48" s="148" t="s">
        <v>152</v>
      </c>
      <c r="BC48" s="148" t="s">
        <v>1475</v>
      </c>
      <c r="BD48" s="148" t="s">
        <v>14</v>
      </c>
    </row>
    <row r="49" s="1" customFormat="1" ht="14.4" customHeight="1">
      <c r="B49" s="21"/>
      <c r="I49" s="147"/>
      <c r="L49" s="21"/>
      <c r="AZ49" s="148" t="s">
        <v>1476</v>
      </c>
      <c r="BA49" s="148" t="s">
        <v>1477</v>
      </c>
      <c r="BB49" s="148" t="s">
        <v>152</v>
      </c>
      <c r="BC49" s="148" t="s">
        <v>1478</v>
      </c>
      <c r="BD49" s="148" t="s">
        <v>14</v>
      </c>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1" customFormat="1" ht="12" customHeight="1">
      <c r="B86" s="22"/>
      <c r="C86" s="33" t="s">
        <v>160</v>
      </c>
      <c r="D86" s="23"/>
      <c r="E86" s="23"/>
      <c r="F86" s="23"/>
      <c r="G86" s="23"/>
      <c r="H86" s="23"/>
      <c r="I86" s="147"/>
      <c r="J86" s="23"/>
      <c r="K86" s="23"/>
      <c r="L86" s="21"/>
    </row>
    <row r="87" s="2" customFormat="1" ht="16.5" customHeight="1">
      <c r="A87" s="39"/>
      <c r="B87" s="40"/>
      <c r="C87" s="41"/>
      <c r="D87" s="41"/>
      <c r="E87" s="198" t="s">
        <v>1261</v>
      </c>
      <c r="F87" s="41"/>
      <c r="G87" s="41"/>
      <c r="H87" s="41"/>
      <c r="I87" s="156"/>
      <c r="J87" s="41"/>
      <c r="K87" s="41"/>
      <c r="L87" s="64"/>
      <c r="S87" s="39"/>
      <c r="T87" s="39"/>
      <c r="U87" s="39"/>
      <c r="V87" s="39"/>
      <c r="W87" s="39"/>
      <c r="X87" s="39"/>
      <c r="Y87" s="39"/>
      <c r="Z87" s="39"/>
      <c r="AA87" s="39"/>
      <c r="AB87" s="39"/>
      <c r="AC87" s="39"/>
      <c r="AD87" s="39"/>
      <c r="AE87" s="39"/>
    </row>
    <row r="88" s="2" customFormat="1" ht="12" customHeight="1">
      <c r="A88" s="39"/>
      <c r="B88" s="40"/>
      <c r="C88" s="33" t="s">
        <v>1263</v>
      </c>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6.5" customHeight="1">
      <c r="A89" s="39"/>
      <c r="B89" s="40"/>
      <c r="C89" s="41"/>
      <c r="D89" s="41"/>
      <c r="E89" s="77" t="str">
        <f>E11</f>
        <v>SO 501.2 - Uliční vpusti</v>
      </c>
      <c r="F89" s="41"/>
      <c r="G89" s="41"/>
      <c r="H89" s="41"/>
      <c r="I89" s="156"/>
      <c r="J89" s="41"/>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2" customHeight="1">
      <c r="A91" s="39"/>
      <c r="B91" s="40"/>
      <c r="C91" s="33" t="s">
        <v>20</v>
      </c>
      <c r="D91" s="41"/>
      <c r="E91" s="41"/>
      <c r="F91" s="28" t="str">
        <f>F14</f>
        <v>ulice Koněvova</v>
      </c>
      <c r="G91" s="41"/>
      <c r="H91" s="41"/>
      <c r="I91" s="158" t="s">
        <v>22</v>
      </c>
      <c r="J91" s="80" t="str">
        <f>IF(J14="","",J14)</f>
        <v>8. 12. 2019</v>
      </c>
      <c r="K91" s="41"/>
      <c r="L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6"/>
      <c r="J92" s="41"/>
      <c r="K92" s="41"/>
      <c r="L92" s="64"/>
      <c r="S92" s="39"/>
      <c r="T92" s="39"/>
      <c r="U92" s="39"/>
      <c r="V92" s="39"/>
      <c r="W92" s="39"/>
      <c r="X92" s="39"/>
      <c r="Y92" s="39"/>
      <c r="Z92" s="39"/>
      <c r="AA92" s="39"/>
      <c r="AB92" s="39"/>
      <c r="AC92" s="39"/>
      <c r="AD92" s="39"/>
      <c r="AE92" s="39"/>
    </row>
    <row r="93" s="2" customFormat="1" ht="15.15" customHeight="1">
      <c r="A93" s="39"/>
      <c r="B93" s="40"/>
      <c r="C93" s="33" t="s">
        <v>24</v>
      </c>
      <c r="D93" s="41"/>
      <c r="E93" s="41"/>
      <c r="F93" s="28" t="str">
        <f>E17</f>
        <v>Technická správa komunikací hl. m. Prahy a.s.</v>
      </c>
      <c r="G93" s="41"/>
      <c r="H93" s="41"/>
      <c r="I93" s="158" t="s">
        <v>32</v>
      </c>
      <c r="J93" s="37" t="str">
        <f>E23</f>
        <v>DIPRO, spol s r.o.</v>
      </c>
      <c r="K93" s="41"/>
      <c r="L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8" t="s">
        <v>37</v>
      </c>
      <c r="J94" s="37" t="str">
        <f>E26</f>
        <v>TMI Building s.r.o.</v>
      </c>
      <c r="K94" s="41"/>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9.28" customHeight="1">
      <c r="A96" s="39"/>
      <c r="B96" s="40"/>
      <c r="C96" s="199" t="s">
        <v>222</v>
      </c>
      <c r="D96" s="200"/>
      <c r="E96" s="200"/>
      <c r="F96" s="200"/>
      <c r="G96" s="200"/>
      <c r="H96" s="200"/>
      <c r="I96" s="201"/>
      <c r="J96" s="202" t="s">
        <v>223</v>
      </c>
      <c r="K96" s="200"/>
      <c r="L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6"/>
      <c r="J97" s="41"/>
      <c r="K97" s="41"/>
      <c r="L97" s="64"/>
      <c r="S97" s="39"/>
      <c r="T97" s="39"/>
      <c r="U97" s="39"/>
      <c r="V97" s="39"/>
      <c r="W97" s="39"/>
      <c r="X97" s="39"/>
      <c r="Y97" s="39"/>
      <c r="Z97" s="39"/>
      <c r="AA97" s="39"/>
      <c r="AB97" s="39"/>
      <c r="AC97" s="39"/>
      <c r="AD97" s="39"/>
      <c r="AE97" s="39"/>
    </row>
    <row r="98" s="2" customFormat="1" ht="22.8" customHeight="1">
      <c r="A98" s="39"/>
      <c r="B98" s="40"/>
      <c r="C98" s="203" t="s">
        <v>224</v>
      </c>
      <c r="D98" s="41"/>
      <c r="E98" s="41"/>
      <c r="F98" s="41"/>
      <c r="G98" s="41"/>
      <c r="H98" s="41"/>
      <c r="I98" s="156"/>
      <c r="J98" s="111">
        <f>J130</f>
        <v>0</v>
      </c>
      <c r="K98" s="41"/>
      <c r="L98" s="64"/>
      <c r="S98" s="39"/>
      <c r="T98" s="39"/>
      <c r="U98" s="39"/>
      <c r="V98" s="39"/>
      <c r="W98" s="39"/>
      <c r="X98" s="39"/>
      <c r="Y98" s="39"/>
      <c r="Z98" s="39"/>
      <c r="AA98" s="39"/>
      <c r="AB98" s="39"/>
      <c r="AC98" s="39"/>
      <c r="AD98" s="39"/>
      <c r="AE98" s="39"/>
      <c r="AU98" s="18" t="s">
        <v>225</v>
      </c>
    </row>
    <row r="99" s="9" customFormat="1" ht="24.96" customHeight="1">
      <c r="A99" s="9"/>
      <c r="B99" s="204"/>
      <c r="C99" s="205"/>
      <c r="D99" s="206" t="s">
        <v>226</v>
      </c>
      <c r="E99" s="207"/>
      <c r="F99" s="207"/>
      <c r="G99" s="207"/>
      <c r="H99" s="207"/>
      <c r="I99" s="208"/>
      <c r="J99" s="209">
        <f>J131</f>
        <v>0</v>
      </c>
      <c r="K99" s="205"/>
      <c r="L99" s="210"/>
      <c r="S99" s="9"/>
      <c r="T99" s="9"/>
      <c r="U99" s="9"/>
      <c r="V99" s="9"/>
      <c r="W99" s="9"/>
      <c r="X99" s="9"/>
      <c r="Y99" s="9"/>
      <c r="Z99" s="9"/>
      <c r="AA99" s="9"/>
      <c r="AB99" s="9"/>
      <c r="AC99" s="9"/>
      <c r="AD99" s="9"/>
      <c r="AE99" s="9"/>
    </row>
    <row r="100" s="10" customFormat="1" ht="19.92" customHeight="1">
      <c r="A100" s="10"/>
      <c r="B100" s="211"/>
      <c r="C100" s="134"/>
      <c r="D100" s="212" t="s">
        <v>227</v>
      </c>
      <c r="E100" s="213"/>
      <c r="F100" s="213"/>
      <c r="G100" s="213"/>
      <c r="H100" s="213"/>
      <c r="I100" s="214"/>
      <c r="J100" s="215">
        <f>J132</f>
        <v>0</v>
      </c>
      <c r="K100" s="134"/>
      <c r="L100" s="216"/>
      <c r="S100" s="10"/>
      <c r="T100" s="10"/>
      <c r="U100" s="10"/>
      <c r="V100" s="10"/>
      <c r="W100" s="10"/>
      <c r="X100" s="10"/>
      <c r="Y100" s="10"/>
      <c r="Z100" s="10"/>
      <c r="AA100" s="10"/>
      <c r="AB100" s="10"/>
      <c r="AC100" s="10"/>
      <c r="AD100" s="10"/>
      <c r="AE100" s="10"/>
    </row>
    <row r="101" s="10" customFormat="1" ht="19.92" customHeight="1">
      <c r="A101" s="10"/>
      <c r="B101" s="211"/>
      <c r="C101" s="134"/>
      <c r="D101" s="212" t="s">
        <v>228</v>
      </c>
      <c r="E101" s="213"/>
      <c r="F101" s="213"/>
      <c r="G101" s="213"/>
      <c r="H101" s="213"/>
      <c r="I101" s="214"/>
      <c r="J101" s="215">
        <f>J582</f>
        <v>0</v>
      </c>
      <c r="K101" s="134"/>
      <c r="L101" s="216"/>
      <c r="S101" s="10"/>
      <c r="T101" s="10"/>
      <c r="U101" s="10"/>
      <c r="V101" s="10"/>
      <c r="W101" s="10"/>
      <c r="X101" s="10"/>
      <c r="Y101" s="10"/>
      <c r="Z101" s="10"/>
      <c r="AA101" s="10"/>
      <c r="AB101" s="10"/>
      <c r="AC101" s="10"/>
      <c r="AD101" s="10"/>
      <c r="AE101" s="10"/>
    </row>
    <row r="102" s="10" customFormat="1" ht="19.92" customHeight="1">
      <c r="A102" s="10"/>
      <c r="B102" s="211"/>
      <c r="C102" s="134"/>
      <c r="D102" s="212" t="s">
        <v>229</v>
      </c>
      <c r="E102" s="213"/>
      <c r="F102" s="213"/>
      <c r="G102" s="213"/>
      <c r="H102" s="213"/>
      <c r="I102" s="214"/>
      <c r="J102" s="215">
        <f>J588</f>
        <v>0</v>
      </c>
      <c r="K102" s="134"/>
      <c r="L102" s="216"/>
      <c r="S102" s="10"/>
      <c r="T102" s="10"/>
      <c r="U102" s="10"/>
      <c r="V102" s="10"/>
      <c r="W102" s="10"/>
      <c r="X102" s="10"/>
      <c r="Y102" s="10"/>
      <c r="Z102" s="10"/>
      <c r="AA102" s="10"/>
      <c r="AB102" s="10"/>
      <c r="AC102" s="10"/>
      <c r="AD102" s="10"/>
      <c r="AE102" s="10"/>
    </row>
    <row r="103" s="10" customFormat="1" ht="19.92" customHeight="1">
      <c r="A103" s="10"/>
      <c r="B103" s="211"/>
      <c r="C103" s="134"/>
      <c r="D103" s="212" t="s">
        <v>232</v>
      </c>
      <c r="E103" s="213"/>
      <c r="F103" s="213"/>
      <c r="G103" s="213"/>
      <c r="H103" s="213"/>
      <c r="I103" s="214"/>
      <c r="J103" s="215">
        <f>J609</f>
        <v>0</v>
      </c>
      <c r="K103" s="134"/>
      <c r="L103" s="216"/>
      <c r="S103" s="10"/>
      <c r="T103" s="10"/>
      <c r="U103" s="10"/>
      <c r="V103" s="10"/>
      <c r="W103" s="10"/>
      <c r="X103" s="10"/>
      <c r="Y103" s="10"/>
      <c r="Z103" s="10"/>
      <c r="AA103" s="10"/>
      <c r="AB103" s="10"/>
      <c r="AC103" s="10"/>
      <c r="AD103" s="10"/>
      <c r="AE103" s="10"/>
    </row>
    <row r="104" s="10" customFormat="1" ht="19.92" customHeight="1">
      <c r="A104" s="10"/>
      <c r="B104" s="211"/>
      <c r="C104" s="134"/>
      <c r="D104" s="212" t="s">
        <v>233</v>
      </c>
      <c r="E104" s="213"/>
      <c r="F104" s="213"/>
      <c r="G104" s="213"/>
      <c r="H104" s="213"/>
      <c r="I104" s="214"/>
      <c r="J104" s="215">
        <f>J687</f>
        <v>0</v>
      </c>
      <c r="K104" s="134"/>
      <c r="L104" s="216"/>
      <c r="S104" s="10"/>
      <c r="T104" s="10"/>
      <c r="U104" s="10"/>
      <c r="V104" s="10"/>
      <c r="W104" s="10"/>
      <c r="X104" s="10"/>
      <c r="Y104" s="10"/>
      <c r="Z104" s="10"/>
      <c r="AA104" s="10"/>
      <c r="AB104" s="10"/>
      <c r="AC104" s="10"/>
      <c r="AD104" s="10"/>
      <c r="AE104" s="10"/>
    </row>
    <row r="105" s="10" customFormat="1" ht="19.92" customHeight="1">
      <c r="A105" s="10"/>
      <c r="B105" s="211"/>
      <c r="C105" s="134"/>
      <c r="D105" s="212" t="s">
        <v>234</v>
      </c>
      <c r="E105" s="213"/>
      <c r="F105" s="213"/>
      <c r="G105" s="213"/>
      <c r="H105" s="213"/>
      <c r="I105" s="214"/>
      <c r="J105" s="215">
        <f>J691</f>
        <v>0</v>
      </c>
      <c r="K105" s="134"/>
      <c r="L105" s="216"/>
      <c r="S105" s="10"/>
      <c r="T105" s="10"/>
      <c r="U105" s="10"/>
      <c r="V105" s="10"/>
      <c r="W105" s="10"/>
      <c r="X105" s="10"/>
      <c r="Y105" s="10"/>
      <c r="Z105" s="10"/>
      <c r="AA105" s="10"/>
      <c r="AB105" s="10"/>
      <c r="AC105" s="10"/>
      <c r="AD105" s="10"/>
      <c r="AE105" s="10"/>
    </row>
    <row r="106" s="10" customFormat="1" ht="19.92" customHeight="1">
      <c r="A106" s="10"/>
      <c r="B106" s="211"/>
      <c r="C106" s="134"/>
      <c r="D106" s="212" t="s">
        <v>235</v>
      </c>
      <c r="E106" s="213"/>
      <c r="F106" s="213"/>
      <c r="G106" s="213"/>
      <c r="H106" s="213"/>
      <c r="I106" s="214"/>
      <c r="J106" s="215">
        <f>J709</f>
        <v>0</v>
      </c>
      <c r="K106" s="134"/>
      <c r="L106" s="216"/>
      <c r="S106" s="10"/>
      <c r="T106" s="10"/>
      <c r="U106" s="10"/>
      <c r="V106" s="10"/>
      <c r="W106" s="10"/>
      <c r="X106" s="10"/>
      <c r="Y106" s="10"/>
      <c r="Z106" s="10"/>
      <c r="AA106" s="10"/>
      <c r="AB106" s="10"/>
      <c r="AC106" s="10"/>
      <c r="AD106" s="10"/>
      <c r="AE106" s="10"/>
    </row>
    <row r="107" s="9" customFormat="1" ht="24.96" customHeight="1">
      <c r="A107" s="9"/>
      <c r="B107" s="204"/>
      <c r="C107" s="205"/>
      <c r="D107" s="206" t="s">
        <v>1479</v>
      </c>
      <c r="E107" s="207"/>
      <c r="F107" s="207"/>
      <c r="G107" s="207"/>
      <c r="H107" s="207"/>
      <c r="I107" s="208"/>
      <c r="J107" s="209">
        <f>J714</f>
        <v>0</v>
      </c>
      <c r="K107" s="205"/>
      <c r="L107" s="210"/>
      <c r="S107" s="9"/>
      <c r="T107" s="9"/>
      <c r="U107" s="9"/>
      <c r="V107" s="9"/>
      <c r="W107" s="9"/>
      <c r="X107" s="9"/>
      <c r="Y107" s="9"/>
      <c r="Z107" s="9"/>
      <c r="AA107" s="9"/>
      <c r="AB107" s="9"/>
      <c r="AC107" s="9"/>
      <c r="AD107" s="9"/>
      <c r="AE107" s="9"/>
    </row>
    <row r="108" s="10" customFormat="1" ht="19.92" customHeight="1">
      <c r="A108" s="10"/>
      <c r="B108" s="211"/>
      <c r="C108" s="134"/>
      <c r="D108" s="212" t="s">
        <v>1480</v>
      </c>
      <c r="E108" s="213"/>
      <c r="F108" s="213"/>
      <c r="G108" s="213"/>
      <c r="H108" s="213"/>
      <c r="I108" s="214"/>
      <c r="J108" s="215">
        <f>J715</f>
        <v>0</v>
      </c>
      <c r="K108" s="134"/>
      <c r="L108" s="216"/>
      <c r="S108" s="10"/>
      <c r="T108" s="10"/>
      <c r="U108" s="10"/>
      <c r="V108" s="10"/>
      <c r="W108" s="10"/>
      <c r="X108" s="10"/>
      <c r="Y108" s="10"/>
      <c r="Z108" s="10"/>
      <c r="AA108" s="10"/>
      <c r="AB108" s="10"/>
      <c r="AC108" s="10"/>
      <c r="AD108" s="10"/>
      <c r="AE108" s="10"/>
    </row>
    <row r="109" s="2" customFormat="1" ht="21.84" customHeight="1">
      <c r="A109" s="39"/>
      <c r="B109" s="40"/>
      <c r="C109" s="41"/>
      <c r="D109" s="41"/>
      <c r="E109" s="41"/>
      <c r="F109" s="41"/>
      <c r="G109" s="41"/>
      <c r="H109" s="41"/>
      <c r="I109" s="156"/>
      <c r="J109" s="41"/>
      <c r="K109" s="41"/>
      <c r="L109" s="64"/>
      <c r="S109" s="39"/>
      <c r="T109" s="39"/>
      <c r="U109" s="39"/>
      <c r="V109" s="39"/>
      <c r="W109" s="39"/>
      <c r="X109" s="39"/>
      <c r="Y109" s="39"/>
      <c r="Z109" s="39"/>
      <c r="AA109" s="39"/>
      <c r="AB109" s="39"/>
      <c r="AC109" s="39"/>
      <c r="AD109" s="39"/>
      <c r="AE109" s="39"/>
    </row>
    <row r="110" s="2" customFormat="1" ht="6.96" customHeight="1">
      <c r="A110" s="39"/>
      <c r="B110" s="67"/>
      <c r="C110" s="68"/>
      <c r="D110" s="68"/>
      <c r="E110" s="68"/>
      <c r="F110" s="68"/>
      <c r="G110" s="68"/>
      <c r="H110" s="68"/>
      <c r="I110" s="194"/>
      <c r="J110" s="68"/>
      <c r="K110" s="68"/>
      <c r="L110" s="64"/>
      <c r="S110" s="39"/>
      <c r="T110" s="39"/>
      <c r="U110" s="39"/>
      <c r="V110" s="39"/>
      <c r="W110" s="39"/>
      <c r="X110" s="39"/>
      <c r="Y110" s="39"/>
      <c r="Z110" s="39"/>
      <c r="AA110" s="39"/>
      <c r="AB110" s="39"/>
      <c r="AC110" s="39"/>
      <c r="AD110" s="39"/>
      <c r="AE110" s="39"/>
    </row>
    <row r="114" s="2" customFormat="1" ht="6.96" customHeight="1">
      <c r="A114" s="39"/>
      <c r="B114" s="69"/>
      <c r="C114" s="70"/>
      <c r="D114" s="70"/>
      <c r="E114" s="70"/>
      <c r="F114" s="70"/>
      <c r="G114" s="70"/>
      <c r="H114" s="70"/>
      <c r="I114" s="197"/>
      <c r="J114" s="70"/>
      <c r="K114" s="70"/>
      <c r="L114" s="64"/>
      <c r="S114" s="39"/>
      <c r="T114" s="39"/>
      <c r="U114" s="39"/>
      <c r="V114" s="39"/>
      <c r="W114" s="39"/>
      <c r="X114" s="39"/>
      <c r="Y114" s="39"/>
      <c r="Z114" s="39"/>
      <c r="AA114" s="39"/>
      <c r="AB114" s="39"/>
      <c r="AC114" s="39"/>
      <c r="AD114" s="39"/>
      <c r="AE114" s="39"/>
    </row>
    <row r="115" s="2" customFormat="1" ht="24.96" customHeight="1">
      <c r="A115" s="39"/>
      <c r="B115" s="40"/>
      <c r="C115" s="24" t="s">
        <v>238</v>
      </c>
      <c r="D115" s="41"/>
      <c r="E115" s="41"/>
      <c r="F115" s="41"/>
      <c r="G115" s="41"/>
      <c r="H115" s="41"/>
      <c r="I115" s="156"/>
      <c r="J115" s="41"/>
      <c r="K115" s="41"/>
      <c r="L115" s="64"/>
      <c r="S115" s="39"/>
      <c r="T115" s="39"/>
      <c r="U115" s="39"/>
      <c r="V115" s="39"/>
      <c r="W115" s="39"/>
      <c r="X115" s="39"/>
      <c r="Y115" s="39"/>
      <c r="Z115" s="39"/>
      <c r="AA115" s="39"/>
      <c r="AB115" s="39"/>
      <c r="AC115" s="39"/>
      <c r="AD115" s="39"/>
      <c r="AE115" s="39"/>
    </row>
    <row r="116" s="2" customFormat="1" ht="6.96" customHeight="1">
      <c r="A116" s="39"/>
      <c r="B116" s="40"/>
      <c r="C116" s="41"/>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16</v>
      </c>
      <c r="D117" s="41"/>
      <c r="E117" s="41"/>
      <c r="F117" s="41"/>
      <c r="G117" s="41"/>
      <c r="H117" s="41"/>
      <c r="I117" s="156"/>
      <c r="J117" s="41"/>
      <c r="K117" s="41"/>
      <c r="L117" s="64"/>
      <c r="S117" s="39"/>
      <c r="T117" s="39"/>
      <c r="U117" s="39"/>
      <c r="V117" s="39"/>
      <c r="W117" s="39"/>
      <c r="X117" s="39"/>
      <c r="Y117" s="39"/>
      <c r="Z117" s="39"/>
      <c r="AA117" s="39"/>
      <c r="AB117" s="39"/>
      <c r="AC117" s="39"/>
      <c r="AD117" s="39"/>
      <c r="AE117" s="39"/>
    </row>
    <row r="118" s="2" customFormat="1" ht="25.5" customHeight="1">
      <c r="A118" s="39"/>
      <c r="B118" s="40"/>
      <c r="C118" s="41"/>
      <c r="D118" s="41"/>
      <c r="E118" s="198" t="str">
        <f>E7</f>
        <v>Rekonstrukce ulice Koněvova, Praha 3, akce č. 999337 - Etapa 1 (Husitská - Černínova)</v>
      </c>
      <c r="F118" s="33"/>
      <c r="G118" s="33"/>
      <c r="H118" s="33"/>
      <c r="I118" s="156"/>
      <c r="J118" s="41"/>
      <c r="K118" s="41"/>
      <c r="L118" s="64"/>
      <c r="S118" s="39"/>
      <c r="T118" s="39"/>
      <c r="U118" s="39"/>
      <c r="V118" s="39"/>
      <c r="W118" s="39"/>
      <c r="X118" s="39"/>
      <c r="Y118" s="39"/>
      <c r="Z118" s="39"/>
      <c r="AA118" s="39"/>
      <c r="AB118" s="39"/>
      <c r="AC118" s="39"/>
      <c r="AD118" s="39"/>
      <c r="AE118" s="39"/>
    </row>
    <row r="119" s="1" customFormat="1" ht="12" customHeight="1">
      <c r="B119" s="22"/>
      <c r="C119" s="33" t="s">
        <v>160</v>
      </c>
      <c r="D119" s="23"/>
      <c r="E119" s="23"/>
      <c r="F119" s="23"/>
      <c r="G119" s="23"/>
      <c r="H119" s="23"/>
      <c r="I119" s="147"/>
      <c r="J119" s="23"/>
      <c r="K119" s="23"/>
      <c r="L119" s="21"/>
    </row>
    <row r="120" s="2" customFormat="1" ht="16.5" customHeight="1">
      <c r="A120" s="39"/>
      <c r="B120" s="40"/>
      <c r="C120" s="41"/>
      <c r="D120" s="41"/>
      <c r="E120" s="198" t="s">
        <v>1261</v>
      </c>
      <c r="F120" s="41"/>
      <c r="G120" s="41"/>
      <c r="H120" s="41"/>
      <c r="I120" s="156"/>
      <c r="J120" s="41"/>
      <c r="K120" s="41"/>
      <c r="L120" s="64"/>
      <c r="S120" s="39"/>
      <c r="T120" s="39"/>
      <c r="U120" s="39"/>
      <c r="V120" s="39"/>
      <c r="W120" s="39"/>
      <c r="X120" s="39"/>
      <c r="Y120" s="39"/>
      <c r="Z120" s="39"/>
      <c r="AA120" s="39"/>
      <c r="AB120" s="39"/>
      <c r="AC120" s="39"/>
      <c r="AD120" s="39"/>
      <c r="AE120" s="39"/>
    </row>
    <row r="121" s="2" customFormat="1" ht="12" customHeight="1">
      <c r="A121" s="39"/>
      <c r="B121" s="40"/>
      <c r="C121" s="33" t="s">
        <v>1263</v>
      </c>
      <c r="D121" s="41"/>
      <c r="E121" s="41"/>
      <c r="F121" s="41"/>
      <c r="G121" s="41"/>
      <c r="H121" s="41"/>
      <c r="I121" s="156"/>
      <c r="J121" s="41"/>
      <c r="K121" s="41"/>
      <c r="L121" s="64"/>
      <c r="S121" s="39"/>
      <c r="T121" s="39"/>
      <c r="U121" s="39"/>
      <c r="V121" s="39"/>
      <c r="W121" s="39"/>
      <c r="X121" s="39"/>
      <c r="Y121" s="39"/>
      <c r="Z121" s="39"/>
      <c r="AA121" s="39"/>
      <c r="AB121" s="39"/>
      <c r="AC121" s="39"/>
      <c r="AD121" s="39"/>
      <c r="AE121" s="39"/>
    </row>
    <row r="122" s="2" customFormat="1" ht="16.5" customHeight="1">
      <c r="A122" s="39"/>
      <c r="B122" s="40"/>
      <c r="C122" s="41"/>
      <c r="D122" s="41"/>
      <c r="E122" s="77" t="str">
        <f>E11</f>
        <v>SO 501.2 - Uliční vpusti</v>
      </c>
      <c r="F122" s="41"/>
      <c r="G122" s="41"/>
      <c r="H122" s="41"/>
      <c r="I122" s="156"/>
      <c r="J122" s="41"/>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156"/>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20</v>
      </c>
      <c r="D124" s="41"/>
      <c r="E124" s="41"/>
      <c r="F124" s="28" t="str">
        <f>F14</f>
        <v>ulice Koněvova</v>
      </c>
      <c r="G124" s="41"/>
      <c r="H124" s="41"/>
      <c r="I124" s="158" t="s">
        <v>22</v>
      </c>
      <c r="J124" s="80" t="str">
        <f>IF(J14="","",J14)</f>
        <v>8. 12. 2019</v>
      </c>
      <c r="K124" s="41"/>
      <c r="L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156"/>
      <c r="J125" s="41"/>
      <c r="K125" s="41"/>
      <c r="L125" s="64"/>
      <c r="S125" s="39"/>
      <c r="T125" s="39"/>
      <c r="U125" s="39"/>
      <c r="V125" s="39"/>
      <c r="W125" s="39"/>
      <c r="X125" s="39"/>
      <c r="Y125" s="39"/>
      <c r="Z125" s="39"/>
      <c r="AA125" s="39"/>
      <c r="AB125" s="39"/>
      <c r="AC125" s="39"/>
      <c r="AD125" s="39"/>
      <c r="AE125" s="39"/>
    </row>
    <row r="126" s="2" customFormat="1" ht="15.15" customHeight="1">
      <c r="A126" s="39"/>
      <c r="B126" s="40"/>
      <c r="C126" s="33" t="s">
        <v>24</v>
      </c>
      <c r="D126" s="41"/>
      <c r="E126" s="41"/>
      <c r="F126" s="28" t="str">
        <f>E17</f>
        <v>Technická správa komunikací hl. m. Prahy a.s.</v>
      </c>
      <c r="G126" s="41"/>
      <c r="H126" s="41"/>
      <c r="I126" s="158" t="s">
        <v>32</v>
      </c>
      <c r="J126" s="37" t="str">
        <f>E23</f>
        <v>DIPRO, spol s r.o.</v>
      </c>
      <c r="K126" s="41"/>
      <c r="L126" s="64"/>
      <c r="S126" s="39"/>
      <c r="T126" s="39"/>
      <c r="U126" s="39"/>
      <c r="V126" s="39"/>
      <c r="W126" s="39"/>
      <c r="X126" s="39"/>
      <c r="Y126" s="39"/>
      <c r="Z126" s="39"/>
      <c r="AA126" s="39"/>
      <c r="AB126" s="39"/>
      <c r="AC126" s="39"/>
      <c r="AD126" s="39"/>
      <c r="AE126" s="39"/>
    </row>
    <row r="127" s="2" customFormat="1" ht="15.15" customHeight="1">
      <c r="A127" s="39"/>
      <c r="B127" s="40"/>
      <c r="C127" s="33" t="s">
        <v>30</v>
      </c>
      <c r="D127" s="41"/>
      <c r="E127" s="41"/>
      <c r="F127" s="28" t="str">
        <f>IF(E20="","",E20)</f>
        <v>Vyplň údaj</v>
      </c>
      <c r="G127" s="41"/>
      <c r="H127" s="41"/>
      <c r="I127" s="158" t="s">
        <v>37</v>
      </c>
      <c r="J127" s="37" t="str">
        <f>E26</f>
        <v>TMI Building s.r.o.</v>
      </c>
      <c r="K127" s="41"/>
      <c r="L127" s="64"/>
      <c r="S127" s="39"/>
      <c r="T127" s="39"/>
      <c r="U127" s="39"/>
      <c r="V127" s="39"/>
      <c r="W127" s="39"/>
      <c r="X127" s="39"/>
      <c r="Y127" s="39"/>
      <c r="Z127" s="39"/>
      <c r="AA127" s="39"/>
      <c r="AB127" s="39"/>
      <c r="AC127" s="39"/>
      <c r="AD127" s="39"/>
      <c r="AE127" s="39"/>
    </row>
    <row r="128" s="2" customFormat="1" ht="10.32" customHeight="1">
      <c r="A128" s="39"/>
      <c r="B128" s="40"/>
      <c r="C128" s="41"/>
      <c r="D128" s="41"/>
      <c r="E128" s="41"/>
      <c r="F128" s="41"/>
      <c r="G128" s="41"/>
      <c r="H128" s="41"/>
      <c r="I128" s="156"/>
      <c r="J128" s="41"/>
      <c r="K128" s="41"/>
      <c r="L128" s="64"/>
      <c r="S128" s="39"/>
      <c r="T128" s="39"/>
      <c r="U128" s="39"/>
      <c r="V128" s="39"/>
      <c r="W128" s="39"/>
      <c r="X128" s="39"/>
      <c r="Y128" s="39"/>
      <c r="Z128" s="39"/>
      <c r="AA128" s="39"/>
      <c r="AB128" s="39"/>
      <c r="AC128" s="39"/>
      <c r="AD128" s="39"/>
      <c r="AE128" s="39"/>
    </row>
    <row r="129" s="11" customFormat="1" ht="29.28" customHeight="1">
      <c r="A129" s="217"/>
      <c r="B129" s="218"/>
      <c r="C129" s="219" t="s">
        <v>239</v>
      </c>
      <c r="D129" s="220" t="s">
        <v>67</v>
      </c>
      <c r="E129" s="220" t="s">
        <v>63</v>
      </c>
      <c r="F129" s="220" t="s">
        <v>64</v>
      </c>
      <c r="G129" s="220" t="s">
        <v>240</v>
      </c>
      <c r="H129" s="220" t="s">
        <v>241</v>
      </c>
      <c r="I129" s="221" t="s">
        <v>242</v>
      </c>
      <c r="J129" s="220" t="s">
        <v>223</v>
      </c>
      <c r="K129" s="222" t="s">
        <v>243</v>
      </c>
      <c r="L129" s="223"/>
      <c r="M129" s="101" t="s">
        <v>1</v>
      </c>
      <c r="N129" s="102" t="s">
        <v>46</v>
      </c>
      <c r="O129" s="102" t="s">
        <v>244</v>
      </c>
      <c r="P129" s="102" t="s">
        <v>245</v>
      </c>
      <c r="Q129" s="102" t="s">
        <v>246</v>
      </c>
      <c r="R129" s="102" t="s">
        <v>247</v>
      </c>
      <c r="S129" s="102" t="s">
        <v>248</v>
      </c>
      <c r="T129" s="103" t="s">
        <v>249</v>
      </c>
      <c r="U129" s="217"/>
      <c r="V129" s="217"/>
      <c r="W129" s="217"/>
      <c r="X129" s="217"/>
      <c r="Y129" s="217"/>
      <c r="Z129" s="217"/>
      <c r="AA129" s="217"/>
      <c r="AB129" s="217"/>
      <c r="AC129" s="217"/>
      <c r="AD129" s="217"/>
      <c r="AE129" s="217"/>
    </row>
    <row r="130" s="2" customFormat="1" ht="22.8" customHeight="1">
      <c r="A130" s="39"/>
      <c r="B130" s="40"/>
      <c r="C130" s="108" t="s">
        <v>250</v>
      </c>
      <c r="D130" s="41"/>
      <c r="E130" s="41"/>
      <c r="F130" s="41"/>
      <c r="G130" s="41"/>
      <c r="H130" s="41"/>
      <c r="I130" s="156"/>
      <c r="J130" s="224">
        <f>BK130</f>
        <v>0</v>
      </c>
      <c r="K130" s="41"/>
      <c r="L130" s="45"/>
      <c r="M130" s="104"/>
      <c r="N130" s="225"/>
      <c r="O130" s="105"/>
      <c r="P130" s="226">
        <f>P131+P714</f>
        <v>0</v>
      </c>
      <c r="Q130" s="105"/>
      <c r="R130" s="226">
        <f>R131+R714</f>
        <v>135.96410783885202</v>
      </c>
      <c r="S130" s="105"/>
      <c r="T130" s="227">
        <f>T131+T714</f>
        <v>57.723999999999997</v>
      </c>
      <c r="U130" s="39"/>
      <c r="V130" s="39"/>
      <c r="W130" s="39"/>
      <c r="X130" s="39"/>
      <c r="Y130" s="39"/>
      <c r="Z130" s="39"/>
      <c r="AA130" s="39"/>
      <c r="AB130" s="39"/>
      <c r="AC130" s="39"/>
      <c r="AD130" s="39"/>
      <c r="AE130" s="39"/>
      <c r="AT130" s="18" t="s">
        <v>81</v>
      </c>
      <c r="AU130" s="18" t="s">
        <v>225</v>
      </c>
      <c r="BK130" s="228">
        <f>BK131+BK714</f>
        <v>0</v>
      </c>
    </row>
    <row r="131" s="12" customFormat="1" ht="25.92" customHeight="1">
      <c r="A131" s="12"/>
      <c r="B131" s="229"/>
      <c r="C131" s="230"/>
      <c r="D131" s="231" t="s">
        <v>81</v>
      </c>
      <c r="E131" s="232" t="s">
        <v>251</v>
      </c>
      <c r="F131" s="232" t="s">
        <v>252</v>
      </c>
      <c r="G131" s="230"/>
      <c r="H131" s="230"/>
      <c r="I131" s="233"/>
      <c r="J131" s="234">
        <f>BK131</f>
        <v>0</v>
      </c>
      <c r="K131" s="230"/>
      <c r="L131" s="235"/>
      <c r="M131" s="236"/>
      <c r="N131" s="237"/>
      <c r="O131" s="237"/>
      <c r="P131" s="238">
        <f>P132+P582+P588+P609+P687+P691+P709</f>
        <v>0</v>
      </c>
      <c r="Q131" s="237"/>
      <c r="R131" s="238">
        <f>R132+R582+R588+R609+R687+R691+R709</f>
        <v>126.96850975075201</v>
      </c>
      <c r="S131" s="237"/>
      <c r="T131" s="239">
        <f>T132+T582+T588+T609+T687+T691+T709</f>
        <v>53.979999999999997</v>
      </c>
      <c r="U131" s="12"/>
      <c r="V131" s="12"/>
      <c r="W131" s="12"/>
      <c r="X131" s="12"/>
      <c r="Y131" s="12"/>
      <c r="Z131" s="12"/>
      <c r="AA131" s="12"/>
      <c r="AB131" s="12"/>
      <c r="AC131" s="12"/>
      <c r="AD131" s="12"/>
      <c r="AE131" s="12"/>
      <c r="AR131" s="240" t="s">
        <v>90</v>
      </c>
      <c r="AT131" s="241" t="s">
        <v>81</v>
      </c>
      <c r="AU131" s="241" t="s">
        <v>82</v>
      </c>
      <c r="AY131" s="240" t="s">
        <v>253</v>
      </c>
      <c r="BK131" s="242">
        <f>BK132+BK582+BK588+BK609+BK687+BK691+BK709</f>
        <v>0</v>
      </c>
    </row>
    <row r="132" s="12" customFormat="1" ht="22.8" customHeight="1">
      <c r="A132" s="12"/>
      <c r="B132" s="229"/>
      <c r="C132" s="230"/>
      <c r="D132" s="231" t="s">
        <v>81</v>
      </c>
      <c r="E132" s="243" t="s">
        <v>90</v>
      </c>
      <c r="F132" s="243" t="s">
        <v>254</v>
      </c>
      <c r="G132" s="230"/>
      <c r="H132" s="230"/>
      <c r="I132" s="233"/>
      <c r="J132" s="244">
        <f>BK132</f>
        <v>0</v>
      </c>
      <c r="K132" s="230"/>
      <c r="L132" s="235"/>
      <c r="M132" s="236"/>
      <c r="N132" s="237"/>
      <c r="O132" s="237"/>
      <c r="P132" s="238">
        <f>SUM(P133:P581)</f>
        <v>0</v>
      </c>
      <c r="Q132" s="237"/>
      <c r="R132" s="238">
        <f>SUM(R133:R581)</f>
        <v>81.532894023952011</v>
      </c>
      <c r="S132" s="237"/>
      <c r="T132" s="239">
        <f>SUM(T133:T581)</f>
        <v>0</v>
      </c>
      <c r="U132" s="12"/>
      <c r="V132" s="12"/>
      <c r="W132" s="12"/>
      <c r="X132" s="12"/>
      <c r="Y132" s="12"/>
      <c r="Z132" s="12"/>
      <c r="AA132" s="12"/>
      <c r="AB132" s="12"/>
      <c r="AC132" s="12"/>
      <c r="AD132" s="12"/>
      <c r="AE132" s="12"/>
      <c r="AR132" s="240" t="s">
        <v>90</v>
      </c>
      <c r="AT132" s="241" t="s">
        <v>81</v>
      </c>
      <c r="AU132" s="241" t="s">
        <v>90</v>
      </c>
      <c r="AY132" s="240" t="s">
        <v>253</v>
      </c>
      <c r="BK132" s="242">
        <f>SUM(BK133:BK581)</f>
        <v>0</v>
      </c>
    </row>
    <row r="133" s="2" customFormat="1" ht="84" customHeight="1">
      <c r="A133" s="39"/>
      <c r="B133" s="40"/>
      <c r="C133" s="245" t="s">
        <v>90</v>
      </c>
      <c r="D133" s="245" t="s">
        <v>255</v>
      </c>
      <c r="E133" s="246" t="s">
        <v>319</v>
      </c>
      <c r="F133" s="247" t="s">
        <v>320</v>
      </c>
      <c r="G133" s="248" t="s">
        <v>144</v>
      </c>
      <c r="H133" s="249">
        <v>30</v>
      </c>
      <c r="I133" s="250"/>
      <c r="J133" s="251">
        <f>ROUND(I133*H133,2)</f>
        <v>0</v>
      </c>
      <c r="K133" s="247" t="s">
        <v>258</v>
      </c>
      <c r="L133" s="45"/>
      <c r="M133" s="252" t="s">
        <v>1</v>
      </c>
      <c r="N133" s="253" t="s">
        <v>47</v>
      </c>
      <c r="O133" s="92"/>
      <c r="P133" s="254">
        <f>O133*H133</f>
        <v>0</v>
      </c>
      <c r="Q133" s="254">
        <v>0.0086767000000000007</v>
      </c>
      <c r="R133" s="254">
        <f>Q133*H133</f>
        <v>0.260301</v>
      </c>
      <c r="S133" s="254">
        <v>0</v>
      </c>
      <c r="T133" s="255">
        <f>S133*H133</f>
        <v>0</v>
      </c>
      <c r="U133" s="39"/>
      <c r="V133" s="39"/>
      <c r="W133" s="39"/>
      <c r="X133" s="39"/>
      <c r="Y133" s="39"/>
      <c r="Z133" s="39"/>
      <c r="AA133" s="39"/>
      <c r="AB133" s="39"/>
      <c r="AC133" s="39"/>
      <c r="AD133" s="39"/>
      <c r="AE133" s="39"/>
      <c r="AR133" s="256" t="s">
        <v>259</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259</v>
      </c>
      <c r="BM133" s="256" t="s">
        <v>1481</v>
      </c>
    </row>
    <row r="134" s="2" customFormat="1">
      <c r="A134" s="39"/>
      <c r="B134" s="40"/>
      <c r="C134" s="41"/>
      <c r="D134" s="258" t="s">
        <v>261</v>
      </c>
      <c r="E134" s="41"/>
      <c r="F134" s="259" t="s">
        <v>322</v>
      </c>
      <c r="G134" s="41"/>
      <c r="H134" s="41"/>
      <c r="I134" s="156"/>
      <c r="J134" s="41"/>
      <c r="K134" s="41"/>
      <c r="L134" s="45"/>
      <c r="M134" s="260"/>
      <c r="N134" s="261"/>
      <c r="O134" s="92"/>
      <c r="P134" s="92"/>
      <c r="Q134" s="92"/>
      <c r="R134" s="92"/>
      <c r="S134" s="92"/>
      <c r="T134" s="93"/>
      <c r="U134" s="39"/>
      <c r="V134" s="39"/>
      <c r="W134" s="39"/>
      <c r="X134" s="39"/>
      <c r="Y134" s="39"/>
      <c r="Z134" s="39"/>
      <c r="AA134" s="39"/>
      <c r="AB134" s="39"/>
      <c r="AC134" s="39"/>
      <c r="AD134" s="39"/>
      <c r="AE134" s="39"/>
      <c r="AT134" s="18" t="s">
        <v>261</v>
      </c>
      <c r="AU134" s="18" t="s">
        <v>14</v>
      </c>
    </row>
    <row r="135" s="2" customFormat="1" ht="84" customHeight="1">
      <c r="A135" s="39"/>
      <c r="B135" s="40"/>
      <c r="C135" s="245" t="s">
        <v>14</v>
      </c>
      <c r="D135" s="245" t="s">
        <v>255</v>
      </c>
      <c r="E135" s="246" t="s">
        <v>1482</v>
      </c>
      <c r="F135" s="247" t="s">
        <v>1483</v>
      </c>
      <c r="G135" s="248" t="s">
        <v>144</v>
      </c>
      <c r="H135" s="249">
        <v>30</v>
      </c>
      <c r="I135" s="250"/>
      <c r="J135" s="251">
        <f>ROUND(I135*H135,2)</f>
        <v>0</v>
      </c>
      <c r="K135" s="247" t="s">
        <v>258</v>
      </c>
      <c r="L135" s="45"/>
      <c r="M135" s="252" t="s">
        <v>1</v>
      </c>
      <c r="N135" s="253" t="s">
        <v>47</v>
      </c>
      <c r="O135" s="92"/>
      <c r="P135" s="254">
        <f>O135*H135</f>
        <v>0</v>
      </c>
      <c r="Q135" s="254">
        <v>0.036904300000000001</v>
      </c>
      <c r="R135" s="254">
        <f>Q135*H135</f>
        <v>1.107129</v>
      </c>
      <c r="S135" s="254">
        <v>0</v>
      </c>
      <c r="T135" s="255">
        <f>S135*H135</f>
        <v>0</v>
      </c>
      <c r="U135" s="39"/>
      <c r="V135" s="39"/>
      <c r="W135" s="39"/>
      <c r="X135" s="39"/>
      <c r="Y135" s="39"/>
      <c r="Z135" s="39"/>
      <c r="AA135" s="39"/>
      <c r="AB135" s="39"/>
      <c r="AC135" s="39"/>
      <c r="AD135" s="39"/>
      <c r="AE135" s="39"/>
      <c r="AR135" s="256" t="s">
        <v>259</v>
      </c>
      <c r="AT135" s="256" t="s">
        <v>255</v>
      </c>
      <c r="AU135" s="256" t="s">
        <v>14</v>
      </c>
      <c r="AY135" s="18" t="s">
        <v>253</v>
      </c>
      <c r="BE135" s="257">
        <f>IF(N135="základní",J135,0)</f>
        <v>0</v>
      </c>
      <c r="BF135" s="257">
        <f>IF(N135="snížená",J135,0)</f>
        <v>0</v>
      </c>
      <c r="BG135" s="257">
        <f>IF(N135="zákl. přenesená",J135,0)</f>
        <v>0</v>
      </c>
      <c r="BH135" s="257">
        <f>IF(N135="sníž. přenesená",J135,0)</f>
        <v>0</v>
      </c>
      <c r="BI135" s="257">
        <f>IF(N135="nulová",J135,0)</f>
        <v>0</v>
      </c>
      <c r="BJ135" s="18" t="s">
        <v>90</v>
      </c>
      <c r="BK135" s="257">
        <f>ROUND(I135*H135,2)</f>
        <v>0</v>
      </c>
      <c r="BL135" s="18" t="s">
        <v>259</v>
      </c>
      <c r="BM135" s="256" t="s">
        <v>1484</v>
      </c>
    </row>
    <row r="136" s="2" customFormat="1">
      <c r="A136" s="39"/>
      <c r="B136" s="40"/>
      <c r="C136" s="41"/>
      <c r="D136" s="258" t="s">
        <v>261</v>
      </c>
      <c r="E136" s="41"/>
      <c r="F136" s="259" t="s">
        <v>322</v>
      </c>
      <c r="G136" s="41"/>
      <c r="H136" s="41"/>
      <c r="I136" s="156"/>
      <c r="J136" s="41"/>
      <c r="K136" s="41"/>
      <c r="L136" s="45"/>
      <c r="M136" s="260"/>
      <c r="N136" s="261"/>
      <c r="O136" s="92"/>
      <c r="P136" s="92"/>
      <c r="Q136" s="92"/>
      <c r="R136" s="92"/>
      <c r="S136" s="92"/>
      <c r="T136" s="93"/>
      <c r="U136" s="39"/>
      <c r="V136" s="39"/>
      <c r="W136" s="39"/>
      <c r="X136" s="39"/>
      <c r="Y136" s="39"/>
      <c r="Z136" s="39"/>
      <c r="AA136" s="39"/>
      <c r="AB136" s="39"/>
      <c r="AC136" s="39"/>
      <c r="AD136" s="39"/>
      <c r="AE136" s="39"/>
      <c r="AT136" s="18" t="s">
        <v>261</v>
      </c>
      <c r="AU136" s="18" t="s">
        <v>14</v>
      </c>
    </row>
    <row r="137" s="2" customFormat="1" ht="84" customHeight="1">
      <c r="A137" s="39"/>
      <c r="B137" s="40"/>
      <c r="C137" s="245" t="s">
        <v>270</v>
      </c>
      <c r="D137" s="245" t="s">
        <v>255</v>
      </c>
      <c r="E137" s="246" t="s">
        <v>324</v>
      </c>
      <c r="F137" s="247" t="s">
        <v>325</v>
      </c>
      <c r="G137" s="248" t="s">
        <v>144</v>
      </c>
      <c r="H137" s="249">
        <v>15</v>
      </c>
      <c r="I137" s="250"/>
      <c r="J137" s="251">
        <f>ROUND(I137*H137,2)</f>
        <v>0</v>
      </c>
      <c r="K137" s="247" t="s">
        <v>258</v>
      </c>
      <c r="L137" s="45"/>
      <c r="M137" s="252" t="s">
        <v>1</v>
      </c>
      <c r="N137" s="253" t="s">
        <v>47</v>
      </c>
      <c r="O137" s="92"/>
      <c r="P137" s="254">
        <f>O137*H137</f>
        <v>0</v>
      </c>
      <c r="Q137" s="254">
        <v>0.0106826</v>
      </c>
      <c r="R137" s="254">
        <f>Q137*H137</f>
        <v>0.16023900000000002</v>
      </c>
      <c r="S137" s="254">
        <v>0</v>
      </c>
      <c r="T137" s="255">
        <f>S137*H137</f>
        <v>0</v>
      </c>
      <c r="U137" s="39"/>
      <c r="V137" s="39"/>
      <c r="W137" s="39"/>
      <c r="X137" s="39"/>
      <c r="Y137" s="39"/>
      <c r="Z137" s="39"/>
      <c r="AA137" s="39"/>
      <c r="AB137" s="39"/>
      <c r="AC137" s="39"/>
      <c r="AD137" s="39"/>
      <c r="AE137" s="39"/>
      <c r="AR137" s="256" t="s">
        <v>259</v>
      </c>
      <c r="AT137" s="256" t="s">
        <v>255</v>
      </c>
      <c r="AU137" s="256" t="s">
        <v>14</v>
      </c>
      <c r="AY137" s="18" t="s">
        <v>253</v>
      </c>
      <c r="BE137" s="257">
        <f>IF(N137="základní",J137,0)</f>
        <v>0</v>
      </c>
      <c r="BF137" s="257">
        <f>IF(N137="snížená",J137,0)</f>
        <v>0</v>
      </c>
      <c r="BG137" s="257">
        <f>IF(N137="zákl. přenesená",J137,0)</f>
        <v>0</v>
      </c>
      <c r="BH137" s="257">
        <f>IF(N137="sníž. přenesená",J137,0)</f>
        <v>0</v>
      </c>
      <c r="BI137" s="257">
        <f>IF(N137="nulová",J137,0)</f>
        <v>0</v>
      </c>
      <c r="BJ137" s="18" t="s">
        <v>90</v>
      </c>
      <c r="BK137" s="257">
        <f>ROUND(I137*H137,2)</f>
        <v>0</v>
      </c>
      <c r="BL137" s="18" t="s">
        <v>259</v>
      </c>
      <c r="BM137" s="256" t="s">
        <v>1485</v>
      </c>
    </row>
    <row r="138" s="2" customFormat="1">
      <c r="A138" s="39"/>
      <c r="B138" s="40"/>
      <c r="C138" s="41"/>
      <c r="D138" s="258" t="s">
        <v>261</v>
      </c>
      <c r="E138" s="41"/>
      <c r="F138" s="259" t="s">
        <v>322</v>
      </c>
      <c r="G138" s="41"/>
      <c r="H138" s="41"/>
      <c r="I138" s="156"/>
      <c r="J138" s="41"/>
      <c r="K138" s="41"/>
      <c r="L138" s="45"/>
      <c r="M138" s="260"/>
      <c r="N138" s="261"/>
      <c r="O138" s="92"/>
      <c r="P138" s="92"/>
      <c r="Q138" s="92"/>
      <c r="R138" s="92"/>
      <c r="S138" s="92"/>
      <c r="T138" s="93"/>
      <c r="U138" s="39"/>
      <c r="V138" s="39"/>
      <c r="W138" s="39"/>
      <c r="X138" s="39"/>
      <c r="Y138" s="39"/>
      <c r="Z138" s="39"/>
      <c r="AA138" s="39"/>
      <c r="AB138" s="39"/>
      <c r="AC138" s="39"/>
      <c r="AD138" s="39"/>
      <c r="AE138" s="39"/>
      <c r="AT138" s="18" t="s">
        <v>261</v>
      </c>
      <c r="AU138" s="18" t="s">
        <v>14</v>
      </c>
    </row>
    <row r="139" s="2" customFormat="1" ht="84" customHeight="1">
      <c r="A139" s="39"/>
      <c r="B139" s="40"/>
      <c r="C139" s="245" t="s">
        <v>259</v>
      </c>
      <c r="D139" s="245" t="s">
        <v>255</v>
      </c>
      <c r="E139" s="246" t="s">
        <v>1486</v>
      </c>
      <c r="F139" s="247" t="s">
        <v>1487</v>
      </c>
      <c r="G139" s="248" t="s">
        <v>144</v>
      </c>
      <c r="H139" s="249">
        <v>50</v>
      </c>
      <c r="I139" s="250"/>
      <c r="J139" s="251">
        <f>ROUND(I139*H139,2)</f>
        <v>0</v>
      </c>
      <c r="K139" s="247" t="s">
        <v>258</v>
      </c>
      <c r="L139" s="45"/>
      <c r="M139" s="252" t="s">
        <v>1</v>
      </c>
      <c r="N139" s="253" t="s">
        <v>47</v>
      </c>
      <c r="O139" s="92"/>
      <c r="P139" s="254">
        <f>O139*H139</f>
        <v>0</v>
      </c>
      <c r="Q139" s="254">
        <v>0.036904300000000001</v>
      </c>
      <c r="R139" s="254">
        <f>Q139*H139</f>
        <v>1.8452150000000001</v>
      </c>
      <c r="S139" s="254">
        <v>0</v>
      </c>
      <c r="T139" s="255">
        <f>S139*H139</f>
        <v>0</v>
      </c>
      <c r="U139" s="39"/>
      <c r="V139" s="39"/>
      <c r="W139" s="39"/>
      <c r="X139" s="39"/>
      <c r="Y139" s="39"/>
      <c r="Z139" s="39"/>
      <c r="AA139" s="39"/>
      <c r="AB139" s="39"/>
      <c r="AC139" s="39"/>
      <c r="AD139" s="39"/>
      <c r="AE139" s="39"/>
      <c r="AR139" s="256" t="s">
        <v>259</v>
      </c>
      <c r="AT139" s="256" t="s">
        <v>255</v>
      </c>
      <c r="AU139" s="256" t="s">
        <v>14</v>
      </c>
      <c r="AY139" s="18" t="s">
        <v>253</v>
      </c>
      <c r="BE139" s="257">
        <f>IF(N139="základní",J139,0)</f>
        <v>0</v>
      </c>
      <c r="BF139" s="257">
        <f>IF(N139="snížená",J139,0)</f>
        <v>0</v>
      </c>
      <c r="BG139" s="257">
        <f>IF(N139="zákl. přenesená",J139,0)</f>
        <v>0</v>
      </c>
      <c r="BH139" s="257">
        <f>IF(N139="sníž. přenesená",J139,0)</f>
        <v>0</v>
      </c>
      <c r="BI139" s="257">
        <f>IF(N139="nulová",J139,0)</f>
        <v>0</v>
      </c>
      <c r="BJ139" s="18" t="s">
        <v>90</v>
      </c>
      <c r="BK139" s="257">
        <f>ROUND(I139*H139,2)</f>
        <v>0</v>
      </c>
      <c r="BL139" s="18" t="s">
        <v>259</v>
      </c>
      <c r="BM139" s="256" t="s">
        <v>1488</v>
      </c>
    </row>
    <row r="140" s="2" customFormat="1">
      <c r="A140" s="39"/>
      <c r="B140" s="40"/>
      <c r="C140" s="41"/>
      <c r="D140" s="258" t="s">
        <v>261</v>
      </c>
      <c r="E140" s="41"/>
      <c r="F140" s="259" t="s">
        <v>322</v>
      </c>
      <c r="G140" s="41"/>
      <c r="H140" s="41"/>
      <c r="I140" s="156"/>
      <c r="J140" s="41"/>
      <c r="K140" s="41"/>
      <c r="L140" s="45"/>
      <c r="M140" s="260"/>
      <c r="N140" s="261"/>
      <c r="O140" s="92"/>
      <c r="P140" s="92"/>
      <c r="Q140" s="92"/>
      <c r="R140" s="92"/>
      <c r="S140" s="92"/>
      <c r="T140" s="93"/>
      <c r="U140" s="39"/>
      <c r="V140" s="39"/>
      <c r="W140" s="39"/>
      <c r="X140" s="39"/>
      <c r="Y140" s="39"/>
      <c r="Z140" s="39"/>
      <c r="AA140" s="39"/>
      <c r="AB140" s="39"/>
      <c r="AC140" s="39"/>
      <c r="AD140" s="39"/>
      <c r="AE140" s="39"/>
      <c r="AT140" s="18" t="s">
        <v>261</v>
      </c>
      <c r="AU140" s="18" t="s">
        <v>14</v>
      </c>
    </row>
    <row r="141" s="2" customFormat="1" ht="84" customHeight="1">
      <c r="A141" s="39"/>
      <c r="B141" s="40"/>
      <c r="C141" s="245" t="s">
        <v>281</v>
      </c>
      <c r="D141" s="245" t="s">
        <v>255</v>
      </c>
      <c r="E141" s="246" t="s">
        <v>327</v>
      </c>
      <c r="F141" s="247" t="s">
        <v>328</v>
      </c>
      <c r="G141" s="248" t="s">
        <v>144</v>
      </c>
      <c r="H141" s="249">
        <v>25</v>
      </c>
      <c r="I141" s="250"/>
      <c r="J141" s="251">
        <f>ROUND(I141*H141,2)</f>
        <v>0</v>
      </c>
      <c r="K141" s="247" t="s">
        <v>258</v>
      </c>
      <c r="L141" s="45"/>
      <c r="M141" s="252" t="s">
        <v>1</v>
      </c>
      <c r="N141" s="253" t="s">
        <v>47</v>
      </c>
      <c r="O141" s="92"/>
      <c r="P141" s="254">
        <f>O141*H141</f>
        <v>0</v>
      </c>
      <c r="Q141" s="254">
        <v>0.060526700000000003</v>
      </c>
      <c r="R141" s="254">
        <f>Q141*H141</f>
        <v>1.5131675</v>
      </c>
      <c r="S141" s="254">
        <v>0</v>
      </c>
      <c r="T141" s="255">
        <f>S141*H141</f>
        <v>0</v>
      </c>
      <c r="U141" s="39"/>
      <c r="V141" s="39"/>
      <c r="W141" s="39"/>
      <c r="X141" s="39"/>
      <c r="Y141" s="39"/>
      <c r="Z141" s="39"/>
      <c r="AA141" s="39"/>
      <c r="AB141" s="39"/>
      <c r="AC141" s="39"/>
      <c r="AD141" s="39"/>
      <c r="AE141" s="39"/>
      <c r="AR141" s="256" t="s">
        <v>259</v>
      </c>
      <c r="AT141" s="256" t="s">
        <v>255</v>
      </c>
      <c r="AU141" s="256" t="s">
        <v>14</v>
      </c>
      <c r="AY141" s="18" t="s">
        <v>253</v>
      </c>
      <c r="BE141" s="257">
        <f>IF(N141="základní",J141,0)</f>
        <v>0</v>
      </c>
      <c r="BF141" s="257">
        <f>IF(N141="snížená",J141,0)</f>
        <v>0</v>
      </c>
      <c r="BG141" s="257">
        <f>IF(N141="zákl. přenesená",J141,0)</f>
        <v>0</v>
      </c>
      <c r="BH141" s="257">
        <f>IF(N141="sníž. přenesená",J141,0)</f>
        <v>0</v>
      </c>
      <c r="BI141" s="257">
        <f>IF(N141="nulová",J141,0)</f>
        <v>0</v>
      </c>
      <c r="BJ141" s="18" t="s">
        <v>90</v>
      </c>
      <c r="BK141" s="257">
        <f>ROUND(I141*H141,2)</f>
        <v>0</v>
      </c>
      <c r="BL141" s="18" t="s">
        <v>259</v>
      </c>
      <c r="BM141" s="256" t="s">
        <v>1489</v>
      </c>
    </row>
    <row r="142" s="2" customFormat="1">
      <c r="A142" s="39"/>
      <c r="B142" s="40"/>
      <c r="C142" s="41"/>
      <c r="D142" s="258" t="s">
        <v>261</v>
      </c>
      <c r="E142" s="41"/>
      <c r="F142" s="259" t="s">
        <v>322</v>
      </c>
      <c r="G142" s="41"/>
      <c r="H142" s="41"/>
      <c r="I142" s="156"/>
      <c r="J142" s="41"/>
      <c r="K142" s="41"/>
      <c r="L142" s="45"/>
      <c r="M142" s="260"/>
      <c r="N142" s="261"/>
      <c r="O142" s="92"/>
      <c r="P142" s="92"/>
      <c r="Q142" s="92"/>
      <c r="R142" s="92"/>
      <c r="S142" s="92"/>
      <c r="T142" s="93"/>
      <c r="U142" s="39"/>
      <c r="V142" s="39"/>
      <c r="W142" s="39"/>
      <c r="X142" s="39"/>
      <c r="Y142" s="39"/>
      <c r="Z142" s="39"/>
      <c r="AA142" s="39"/>
      <c r="AB142" s="39"/>
      <c r="AC142" s="39"/>
      <c r="AD142" s="39"/>
      <c r="AE142" s="39"/>
      <c r="AT142" s="18" t="s">
        <v>261</v>
      </c>
      <c r="AU142" s="18" t="s">
        <v>14</v>
      </c>
    </row>
    <row r="143" s="2" customFormat="1" ht="36" customHeight="1">
      <c r="A143" s="39"/>
      <c r="B143" s="40"/>
      <c r="C143" s="245" t="s">
        <v>285</v>
      </c>
      <c r="D143" s="245" t="s">
        <v>255</v>
      </c>
      <c r="E143" s="246" t="s">
        <v>331</v>
      </c>
      <c r="F143" s="247" t="s">
        <v>332</v>
      </c>
      <c r="G143" s="248" t="s">
        <v>178</v>
      </c>
      <c r="H143" s="249">
        <v>29</v>
      </c>
      <c r="I143" s="250"/>
      <c r="J143" s="251">
        <f>ROUND(I143*H143,2)</f>
        <v>0</v>
      </c>
      <c r="K143" s="247" t="s">
        <v>258</v>
      </c>
      <c r="L143" s="45"/>
      <c r="M143" s="252" t="s">
        <v>1</v>
      </c>
      <c r="N143" s="253" t="s">
        <v>47</v>
      </c>
      <c r="O143" s="92"/>
      <c r="P143" s="254">
        <f>O143*H143</f>
        <v>0</v>
      </c>
      <c r="Q143" s="254">
        <v>0.00064999999999999997</v>
      </c>
      <c r="R143" s="254">
        <f>Q143*H143</f>
        <v>0.018849999999999999</v>
      </c>
      <c r="S143" s="254">
        <v>0</v>
      </c>
      <c r="T143" s="255">
        <f>S143*H143</f>
        <v>0</v>
      </c>
      <c r="U143" s="39"/>
      <c r="V143" s="39"/>
      <c r="W143" s="39"/>
      <c r="X143" s="39"/>
      <c r="Y143" s="39"/>
      <c r="Z143" s="39"/>
      <c r="AA143" s="39"/>
      <c r="AB143" s="39"/>
      <c r="AC143" s="39"/>
      <c r="AD143" s="39"/>
      <c r="AE143" s="39"/>
      <c r="AR143" s="256" t="s">
        <v>259</v>
      </c>
      <c r="AT143" s="256" t="s">
        <v>255</v>
      </c>
      <c r="AU143" s="256" t="s">
        <v>14</v>
      </c>
      <c r="AY143" s="18" t="s">
        <v>253</v>
      </c>
      <c r="BE143" s="257">
        <f>IF(N143="základní",J143,0)</f>
        <v>0</v>
      </c>
      <c r="BF143" s="257">
        <f>IF(N143="snížená",J143,0)</f>
        <v>0</v>
      </c>
      <c r="BG143" s="257">
        <f>IF(N143="zákl. přenesená",J143,0)</f>
        <v>0</v>
      </c>
      <c r="BH143" s="257">
        <f>IF(N143="sníž. přenesená",J143,0)</f>
        <v>0</v>
      </c>
      <c r="BI143" s="257">
        <f>IF(N143="nulová",J143,0)</f>
        <v>0</v>
      </c>
      <c r="BJ143" s="18" t="s">
        <v>90</v>
      </c>
      <c r="BK143" s="257">
        <f>ROUND(I143*H143,2)</f>
        <v>0</v>
      </c>
      <c r="BL143" s="18" t="s">
        <v>259</v>
      </c>
      <c r="BM143" s="256" t="s">
        <v>1490</v>
      </c>
    </row>
    <row r="144" s="2" customFormat="1">
      <c r="A144" s="39"/>
      <c r="B144" s="40"/>
      <c r="C144" s="41"/>
      <c r="D144" s="258" t="s">
        <v>261</v>
      </c>
      <c r="E144" s="41"/>
      <c r="F144" s="259" t="s">
        <v>334</v>
      </c>
      <c r="G144" s="41"/>
      <c r="H144" s="41"/>
      <c r="I144" s="156"/>
      <c r="J144" s="41"/>
      <c r="K144" s="41"/>
      <c r="L144" s="45"/>
      <c r="M144" s="260"/>
      <c r="N144" s="261"/>
      <c r="O144" s="92"/>
      <c r="P144" s="92"/>
      <c r="Q144" s="92"/>
      <c r="R144" s="92"/>
      <c r="S144" s="92"/>
      <c r="T144" s="93"/>
      <c r="U144" s="39"/>
      <c r="V144" s="39"/>
      <c r="W144" s="39"/>
      <c r="X144" s="39"/>
      <c r="Y144" s="39"/>
      <c r="Z144" s="39"/>
      <c r="AA144" s="39"/>
      <c r="AB144" s="39"/>
      <c r="AC144" s="39"/>
      <c r="AD144" s="39"/>
      <c r="AE144" s="39"/>
      <c r="AT144" s="18" t="s">
        <v>261</v>
      </c>
      <c r="AU144" s="18" t="s">
        <v>14</v>
      </c>
    </row>
    <row r="145" s="13" customFormat="1">
      <c r="A145" s="13"/>
      <c r="B145" s="262"/>
      <c r="C145" s="263"/>
      <c r="D145" s="258" t="s">
        <v>266</v>
      </c>
      <c r="E145" s="264" t="s">
        <v>1</v>
      </c>
      <c r="F145" s="265" t="s">
        <v>1491</v>
      </c>
      <c r="G145" s="263"/>
      <c r="H145" s="266">
        <v>29</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266</v>
      </c>
      <c r="AU145" s="272" t="s">
        <v>14</v>
      </c>
      <c r="AV145" s="13" t="s">
        <v>14</v>
      </c>
      <c r="AW145" s="13" t="s">
        <v>36</v>
      </c>
      <c r="AX145" s="13" t="s">
        <v>82</v>
      </c>
      <c r="AY145" s="272" t="s">
        <v>253</v>
      </c>
    </row>
    <row r="146" s="14" customFormat="1">
      <c r="A146" s="14"/>
      <c r="B146" s="273"/>
      <c r="C146" s="274"/>
      <c r="D146" s="258" t="s">
        <v>266</v>
      </c>
      <c r="E146" s="275" t="s">
        <v>1398</v>
      </c>
      <c r="F146" s="276" t="s">
        <v>269</v>
      </c>
      <c r="G146" s="274"/>
      <c r="H146" s="277">
        <v>29</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266</v>
      </c>
      <c r="AU146" s="283" t="s">
        <v>14</v>
      </c>
      <c r="AV146" s="14" t="s">
        <v>259</v>
      </c>
      <c r="AW146" s="14" t="s">
        <v>36</v>
      </c>
      <c r="AX146" s="14" t="s">
        <v>90</v>
      </c>
      <c r="AY146" s="283" t="s">
        <v>253</v>
      </c>
    </row>
    <row r="147" s="2" customFormat="1" ht="36" customHeight="1">
      <c r="A147" s="39"/>
      <c r="B147" s="40"/>
      <c r="C147" s="245" t="s">
        <v>289</v>
      </c>
      <c r="D147" s="245" t="s">
        <v>255</v>
      </c>
      <c r="E147" s="246" t="s">
        <v>337</v>
      </c>
      <c r="F147" s="247" t="s">
        <v>338</v>
      </c>
      <c r="G147" s="248" t="s">
        <v>178</v>
      </c>
      <c r="H147" s="249">
        <v>29</v>
      </c>
      <c r="I147" s="250"/>
      <c r="J147" s="251">
        <f>ROUND(I147*H147,2)</f>
        <v>0</v>
      </c>
      <c r="K147" s="247" t="s">
        <v>258</v>
      </c>
      <c r="L147" s="45"/>
      <c r="M147" s="252" t="s">
        <v>1</v>
      </c>
      <c r="N147" s="253" t="s">
        <v>47</v>
      </c>
      <c r="O147" s="92"/>
      <c r="P147" s="254">
        <f>O147*H147</f>
        <v>0</v>
      </c>
      <c r="Q147" s="254">
        <v>0</v>
      </c>
      <c r="R147" s="254">
        <f>Q147*H147</f>
        <v>0</v>
      </c>
      <c r="S147" s="254">
        <v>0</v>
      </c>
      <c r="T147" s="255">
        <f>S147*H147</f>
        <v>0</v>
      </c>
      <c r="U147" s="39"/>
      <c r="V147" s="39"/>
      <c r="W147" s="39"/>
      <c r="X147" s="39"/>
      <c r="Y147" s="39"/>
      <c r="Z147" s="39"/>
      <c r="AA147" s="39"/>
      <c r="AB147" s="39"/>
      <c r="AC147" s="39"/>
      <c r="AD147" s="39"/>
      <c r="AE147" s="39"/>
      <c r="AR147" s="256" t="s">
        <v>259</v>
      </c>
      <c r="AT147" s="256" t="s">
        <v>255</v>
      </c>
      <c r="AU147" s="256" t="s">
        <v>14</v>
      </c>
      <c r="AY147" s="18" t="s">
        <v>253</v>
      </c>
      <c r="BE147" s="257">
        <f>IF(N147="základní",J147,0)</f>
        <v>0</v>
      </c>
      <c r="BF147" s="257">
        <f>IF(N147="snížená",J147,0)</f>
        <v>0</v>
      </c>
      <c r="BG147" s="257">
        <f>IF(N147="zákl. přenesená",J147,0)</f>
        <v>0</v>
      </c>
      <c r="BH147" s="257">
        <f>IF(N147="sníž. přenesená",J147,0)</f>
        <v>0</v>
      </c>
      <c r="BI147" s="257">
        <f>IF(N147="nulová",J147,0)</f>
        <v>0</v>
      </c>
      <c r="BJ147" s="18" t="s">
        <v>90</v>
      </c>
      <c r="BK147" s="257">
        <f>ROUND(I147*H147,2)</f>
        <v>0</v>
      </c>
      <c r="BL147" s="18" t="s">
        <v>259</v>
      </c>
      <c r="BM147" s="256" t="s">
        <v>1492</v>
      </c>
    </row>
    <row r="148" s="2" customFormat="1">
      <c r="A148" s="39"/>
      <c r="B148" s="40"/>
      <c r="C148" s="41"/>
      <c r="D148" s="258" t="s">
        <v>261</v>
      </c>
      <c r="E148" s="41"/>
      <c r="F148" s="259" t="s">
        <v>334</v>
      </c>
      <c r="G148" s="41"/>
      <c r="H148" s="41"/>
      <c r="I148" s="156"/>
      <c r="J148" s="41"/>
      <c r="K148" s="41"/>
      <c r="L148" s="45"/>
      <c r="M148" s="260"/>
      <c r="N148" s="261"/>
      <c r="O148" s="92"/>
      <c r="P148" s="92"/>
      <c r="Q148" s="92"/>
      <c r="R148" s="92"/>
      <c r="S148" s="92"/>
      <c r="T148" s="93"/>
      <c r="U148" s="39"/>
      <c r="V148" s="39"/>
      <c r="W148" s="39"/>
      <c r="X148" s="39"/>
      <c r="Y148" s="39"/>
      <c r="Z148" s="39"/>
      <c r="AA148" s="39"/>
      <c r="AB148" s="39"/>
      <c r="AC148" s="39"/>
      <c r="AD148" s="39"/>
      <c r="AE148" s="39"/>
      <c r="AT148" s="18" t="s">
        <v>261</v>
      </c>
      <c r="AU148" s="18" t="s">
        <v>14</v>
      </c>
    </row>
    <row r="149" s="13" customFormat="1">
      <c r="A149" s="13"/>
      <c r="B149" s="262"/>
      <c r="C149" s="263"/>
      <c r="D149" s="258" t="s">
        <v>266</v>
      </c>
      <c r="E149" s="264" t="s">
        <v>1</v>
      </c>
      <c r="F149" s="265" t="s">
        <v>1398</v>
      </c>
      <c r="G149" s="263"/>
      <c r="H149" s="266">
        <v>29</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266</v>
      </c>
      <c r="AU149" s="272" t="s">
        <v>14</v>
      </c>
      <c r="AV149" s="13" t="s">
        <v>14</v>
      </c>
      <c r="AW149" s="13" t="s">
        <v>36</v>
      </c>
      <c r="AX149" s="13" t="s">
        <v>82</v>
      </c>
      <c r="AY149" s="272" t="s">
        <v>253</v>
      </c>
    </row>
    <row r="150" s="14" customFormat="1">
      <c r="A150" s="14"/>
      <c r="B150" s="273"/>
      <c r="C150" s="274"/>
      <c r="D150" s="258" t="s">
        <v>266</v>
      </c>
      <c r="E150" s="275" t="s">
        <v>1</v>
      </c>
      <c r="F150" s="276" t="s">
        <v>269</v>
      </c>
      <c r="G150" s="274"/>
      <c r="H150" s="277">
        <v>29</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266</v>
      </c>
      <c r="AU150" s="283" t="s">
        <v>14</v>
      </c>
      <c r="AV150" s="14" t="s">
        <v>259</v>
      </c>
      <c r="AW150" s="14" t="s">
        <v>36</v>
      </c>
      <c r="AX150" s="14" t="s">
        <v>90</v>
      </c>
      <c r="AY150" s="283" t="s">
        <v>253</v>
      </c>
    </row>
    <row r="151" s="2" customFormat="1" ht="24" customHeight="1">
      <c r="A151" s="39"/>
      <c r="B151" s="40"/>
      <c r="C151" s="245" t="s">
        <v>293</v>
      </c>
      <c r="D151" s="245" t="s">
        <v>255</v>
      </c>
      <c r="E151" s="246" t="s">
        <v>341</v>
      </c>
      <c r="F151" s="247" t="s">
        <v>342</v>
      </c>
      <c r="G151" s="248" t="s">
        <v>144</v>
      </c>
      <c r="H151" s="249">
        <v>232.59999999999999</v>
      </c>
      <c r="I151" s="250"/>
      <c r="J151" s="251">
        <f>ROUND(I151*H151,2)</f>
        <v>0</v>
      </c>
      <c r="K151" s="247" t="s">
        <v>258</v>
      </c>
      <c r="L151" s="45"/>
      <c r="M151" s="252" t="s">
        <v>1</v>
      </c>
      <c r="N151" s="253" t="s">
        <v>47</v>
      </c>
      <c r="O151" s="92"/>
      <c r="P151" s="254">
        <f>O151*H151</f>
        <v>0</v>
      </c>
      <c r="Q151" s="254">
        <v>0.00055000000000000003</v>
      </c>
      <c r="R151" s="254">
        <f>Q151*H151</f>
        <v>0.12793000000000002</v>
      </c>
      <c r="S151" s="254">
        <v>0</v>
      </c>
      <c r="T151" s="255">
        <f>S151*H151</f>
        <v>0</v>
      </c>
      <c r="U151" s="39"/>
      <c r="V151" s="39"/>
      <c r="W151" s="39"/>
      <c r="X151" s="39"/>
      <c r="Y151" s="39"/>
      <c r="Z151" s="39"/>
      <c r="AA151" s="39"/>
      <c r="AB151" s="39"/>
      <c r="AC151" s="39"/>
      <c r="AD151" s="39"/>
      <c r="AE151" s="39"/>
      <c r="AR151" s="256" t="s">
        <v>259</v>
      </c>
      <c r="AT151" s="256" t="s">
        <v>255</v>
      </c>
      <c r="AU151" s="256" t="s">
        <v>14</v>
      </c>
      <c r="AY151" s="18" t="s">
        <v>253</v>
      </c>
      <c r="BE151" s="257">
        <f>IF(N151="základní",J151,0)</f>
        <v>0</v>
      </c>
      <c r="BF151" s="257">
        <f>IF(N151="snížená",J151,0)</f>
        <v>0</v>
      </c>
      <c r="BG151" s="257">
        <f>IF(N151="zákl. přenesená",J151,0)</f>
        <v>0</v>
      </c>
      <c r="BH151" s="257">
        <f>IF(N151="sníž. přenesená",J151,0)</f>
        <v>0</v>
      </c>
      <c r="BI151" s="257">
        <f>IF(N151="nulová",J151,0)</f>
        <v>0</v>
      </c>
      <c r="BJ151" s="18" t="s">
        <v>90</v>
      </c>
      <c r="BK151" s="257">
        <f>ROUND(I151*H151,2)</f>
        <v>0</v>
      </c>
      <c r="BL151" s="18" t="s">
        <v>259</v>
      </c>
      <c r="BM151" s="256" t="s">
        <v>1493</v>
      </c>
    </row>
    <row r="152" s="2" customFormat="1">
      <c r="A152" s="39"/>
      <c r="B152" s="40"/>
      <c r="C152" s="41"/>
      <c r="D152" s="258" t="s">
        <v>261</v>
      </c>
      <c r="E152" s="41"/>
      <c r="F152" s="259" t="s">
        <v>334</v>
      </c>
      <c r="G152" s="41"/>
      <c r="H152" s="41"/>
      <c r="I152" s="156"/>
      <c r="J152" s="41"/>
      <c r="K152" s="41"/>
      <c r="L152" s="45"/>
      <c r="M152" s="260"/>
      <c r="N152" s="261"/>
      <c r="O152" s="92"/>
      <c r="P152" s="92"/>
      <c r="Q152" s="92"/>
      <c r="R152" s="92"/>
      <c r="S152" s="92"/>
      <c r="T152" s="93"/>
      <c r="U152" s="39"/>
      <c r="V152" s="39"/>
      <c r="W152" s="39"/>
      <c r="X152" s="39"/>
      <c r="Y152" s="39"/>
      <c r="Z152" s="39"/>
      <c r="AA152" s="39"/>
      <c r="AB152" s="39"/>
      <c r="AC152" s="39"/>
      <c r="AD152" s="39"/>
      <c r="AE152" s="39"/>
      <c r="AT152" s="18" t="s">
        <v>261</v>
      </c>
      <c r="AU152" s="18" t="s">
        <v>14</v>
      </c>
    </row>
    <row r="153" s="13" customFormat="1">
      <c r="A153" s="13"/>
      <c r="B153" s="262"/>
      <c r="C153" s="263"/>
      <c r="D153" s="258" t="s">
        <v>266</v>
      </c>
      <c r="E153" s="264" t="s">
        <v>1</v>
      </c>
      <c r="F153" s="265" t="s">
        <v>1494</v>
      </c>
      <c r="G153" s="263"/>
      <c r="H153" s="266">
        <v>115.3</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266</v>
      </c>
      <c r="AU153" s="272" t="s">
        <v>14</v>
      </c>
      <c r="AV153" s="13" t="s">
        <v>14</v>
      </c>
      <c r="AW153" s="13" t="s">
        <v>36</v>
      </c>
      <c r="AX153" s="13" t="s">
        <v>82</v>
      </c>
      <c r="AY153" s="272" t="s">
        <v>253</v>
      </c>
    </row>
    <row r="154" s="14" customFormat="1">
      <c r="A154" s="14"/>
      <c r="B154" s="273"/>
      <c r="C154" s="274"/>
      <c r="D154" s="258" t="s">
        <v>266</v>
      </c>
      <c r="E154" s="275" t="s">
        <v>1359</v>
      </c>
      <c r="F154" s="276" t="s">
        <v>269</v>
      </c>
      <c r="G154" s="274"/>
      <c r="H154" s="277">
        <v>115.3</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266</v>
      </c>
      <c r="AU154" s="283" t="s">
        <v>14</v>
      </c>
      <c r="AV154" s="14" t="s">
        <v>259</v>
      </c>
      <c r="AW154" s="14" t="s">
        <v>36</v>
      </c>
      <c r="AX154" s="14" t="s">
        <v>82</v>
      </c>
      <c r="AY154" s="283" t="s">
        <v>253</v>
      </c>
    </row>
    <row r="155" s="13" customFormat="1">
      <c r="A155" s="13"/>
      <c r="B155" s="262"/>
      <c r="C155" s="263"/>
      <c r="D155" s="258" t="s">
        <v>266</v>
      </c>
      <c r="E155" s="264" t="s">
        <v>1</v>
      </c>
      <c r="F155" s="265" t="s">
        <v>1495</v>
      </c>
      <c r="G155" s="263"/>
      <c r="H155" s="266">
        <v>232.59999999999999</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266</v>
      </c>
      <c r="AU155" s="272" t="s">
        <v>14</v>
      </c>
      <c r="AV155" s="13" t="s">
        <v>14</v>
      </c>
      <c r="AW155" s="13" t="s">
        <v>36</v>
      </c>
      <c r="AX155" s="13" t="s">
        <v>82</v>
      </c>
      <c r="AY155" s="272" t="s">
        <v>253</v>
      </c>
    </row>
    <row r="156" s="14" customFormat="1">
      <c r="A156" s="14"/>
      <c r="B156" s="273"/>
      <c r="C156" s="274"/>
      <c r="D156" s="258" t="s">
        <v>266</v>
      </c>
      <c r="E156" s="275" t="s">
        <v>173</v>
      </c>
      <c r="F156" s="276" t="s">
        <v>269</v>
      </c>
      <c r="G156" s="274"/>
      <c r="H156" s="277">
        <v>232.59999999999999</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266</v>
      </c>
      <c r="AU156" s="283" t="s">
        <v>14</v>
      </c>
      <c r="AV156" s="14" t="s">
        <v>259</v>
      </c>
      <c r="AW156" s="14" t="s">
        <v>36</v>
      </c>
      <c r="AX156" s="14" t="s">
        <v>90</v>
      </c>
      <c r="AY156" s="283" t="s">
        <v>253</v>
      </c>
    </row>
    <row r="157" s="2" customFormat="1" ht="24" customHeight="1">
      <c r="A157" s="39"/>
      <c r="B157" s="40"/>
      <c r="C157" s="245" t="s">
        <v>299</v>
      </c>
      <c r="D157" s="245" t="s">
        <v>255</v>
      </c>
      <c r="E157" s="246" t="s">
        <v>346</v>
      </c>
      <c r="F157" s="247" t="s">
        <v>347</v>
      </c>
      <c r="G157" s="248" t="s">
        <v>144</v>
      </c>
      <c r="H157" s="249">
        <v>232.59999999999999</v>
      </c>
      <c r="I157" s="250"/>
      <c r="J157" s="251">
        <f>ROUND(I157*H157,2)</f>
        <v>0</v>
      </c>
      <c r="K157" s="247" t="s">
        <v>258</v>
      </c>
      <c r="L157" s="45"/>
      <c r="M157" s="252" t="s">
        <v>1</v>
      </c>
      <c r="N157" s="253" t="s">
        <v>47</v>
      </c>
      <c r="O157" s="92"/>
      <c r="P157" s="254">
        <f>O157*H157</f>
        <v>0</v>
      </c>
      <c r="Q157" s="254">
        <v>0</v>
      </c>
      <c r="R157" s="254">
        <f>Q157*H157</f>
        <v>0</v>
      </c>
      <c r="S157" s="254">
        <v>0</v>
      </c>
      <c r="T157" s="255">
        <f>S157*H157</f>
        <v>0</v>
      </c>
      <c r="U157" s="39"/>
      <c r="V157" s="39"/>
      <c r="W157" s="39"/>
      <c r="X157" s="39"/>
      <c r="Y157" s="39"/>
      <c r="Z157" s="39"/>
      <c r="AA157" s="39"/>
      <c r="AB157" s="39"/>
      <c r="AC157" s="39"/>
      <c r="AD157" s="39"/>
      <c r="AE157" s="39"/>
      <c r="AR157" s="256" t="s">
        <v>259</v>
      </c>
      <c r="AT157" s="256" t="s">
        <v>255</v>
      </c>
      <c r="AU157" s="256" t="s">
        <v>14</v>
      </c>
      <c r="AY157" s="18" t="s">
        <v>253</v>
      </c>
      <c r="BE157" s="257">
        <f>IF(N157="základní",J157,0)</f>
        <v>0</v>
      </c>
      <c r="BF157" s="257">
        <f>IF(N157="snížená",J157,0)</f>
        <v>0</v>
      </c>
      <c r="BG157" s="257">
        <f>IF(N157="zákl. přenesená",J157,0)</f>
        <v>0</v>
      </c>
      <c r="BH157" s="257">
        <f>IF(N157="sníž. přenesená",J157,0)</f>
        <v>0</v>
      </c>
      <c r="BI157" s="257">
        <f>IF(N157="nulová",J157,0)</f>
        <v>0</v>
      </c>
      <c r="BJ157" s="18" t="s">
        <v>90</v>
      </c>
      <c r="BK157" s="257">
        <f>ROUND(I157*H157,2)</f>
        <v>0</v>
      </c>
      <c r="BL157" s="18" t="s">
        <v>259</v>
      </c>
      <c r="BM157" s="256" t="s">
        <v>1496</v>
      </c>
    </row>
    <row r="158" s="2" customFormat="1">
      <c r="A158" s="39"/>
      <c r="B158" s="40"/>
      <c r="C158" s="41"/>
      <c r="D158" s="258" t="s">
        <v>261</v>
      </c>
      <c r="E158" s="41"/>
      <c r="F158" s="259" t="s">
        <v>334</v>
      </c>
      <c r="G158" s="41"/>
      <c r="H158" s="41"/>
      <c r="I158" s="156"/>
      <c r="J158" s="41"/>
      <c r="K158" s="41"/>
      <c r="L158" s="45"/>
      <c r="M158" s="260"/>
      <c r="N158" s="261"/>
      <c r="O158" s="92"/>
      <c r="P158" s="92"/>
      <c r="Q158" s="92"/>
      <c r="R158" s="92"/>
      <c r="S158" s="92"/>
      <c r="T158" s="93"/>
      <c r="U158" s="39"/>
      <c r="V158" s="39"/>
      <c r="W158" s="39"/>
      <c r="X158" s="39"/>
      <c r="Y158" s="39"/>
      <c r="Z158" s="39"/>
      <c r="AA158" s="39"/>
      <c r="AB158" s="39"/>
      <c r="AC158" s="39"/>
      <c r="AD158" s="39"/>
      <c r="AE158" s="39"/>
      <c r="AT158" s="18" t="s">
        <v>261</v>
      </c>
      <c r="AU158" s="18" t="s">
        <v>14</v>
      </c>
    </row>
    <row r="159" s="13" customFormat="1">
      <c r="A159" s="13"/>
      <c r="B159" s="262"/>
      <c r="C159" s="263"/>
      <c r="D159" s="258" t="s">
        <v>266</v>
      </c>
      <c r="E159" s="264" t="s">
        <v>1</v>
      </c>
      <c r="F159" s="265" t="s">
        <v>173</v>
      </c>
      <c r="G159" s="263"/>
      <c r="H159" s="266">
        <v>232.59999999999999</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266</v>
      </c>
      <c r="AU159" s="272" t="s">
        <v>14</v>
      </c>
      <c r="AV159" s="13" t="s">
        <v>14</v>
      </c>
      <c r="AW159" s="13" t="s">
        <v>36</v>
      </c>
      <c r="AX159" s="13" t="s">
        <v>82</v>
      </c>
      <c r="AY159" s="272" t="s">
        <v>253</v>
      </c>
    </row>
    <row r="160" s="14" customFormat="1">
      <c r="A160" s="14"/>
      <c r="B160" s="273"/>
      <c r="C160" s="274"/>
      <c r="D160" s="258" t="s">
        <v>266</v>
      </c>
      <c r="E160" s="275" t="s">
        <v>1</v>
      </c>
      <c r="F160" s="276" t="s">
        <v>269</v>
      </c>
      <c r="G160" s="274"/>
      <c r="H160" s="277">
        <v>232.59999999999999</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266</v>
      </c>
      <c r="AU160" s="283" t="s">
        <v>14</v>
      </c>
      <c r="AV160" s="14" t="s">
        <v>259</v>
      </c>
      <c r="AW160" s="14" t="s">
        <v>36</v>
      </c>
      <c r="AX160" s="14" t="s">
        <v>90</v>
      </c>
      <c r="AY160" s="283" t="s">
        <v>253</v>
      </c>
    </row>
    <row r="161" s="2" customFormat="1" ht="36" customHeight="1">
      <c r="A161" s="39"/>
      <c r="B161" s="40"/>
      <c r="C161" s="245" t="s">
        <v>303</v>
      </c>
      <c r="D161" s="245" t="s">
        <v>255</v>
      </c>
      <c r="E161" s="246" t="s">
        <v>365</v>
      </c>
      <c r="F161" s="247" t="s">
        <v>366</v>
      </c>
      <c r="G161" s="248" t="s">
        <v>152</v>
      </c>
      <c r="H161" s="249">
        <v>69.427999999999997</v>
      </c>
      <c r="I161" s="250"/>
      <c r="J161" s="251">
        <f>ROUND(I161*H161,2)</f>
        <v>0</v>
      </c>
      <c r="K161" s="247" t="s">
        <v>258</v>
      </c>
      <c r="L161" s="45"/>
      <c r="M161" s="252" t="s">
        <v>1</v>
      </c>
      <c r="N161" s="253" t="s">
        <v>47</v>
      </c>
      <c r="O161" s="92"/>
      <c r="P161" s="254">
        <f>O161*H161</f>
        <v>0</v>
      </c>
      <c r="Q161" s="254">
        <v>0</v>
      </c>
      <c r="R161" s="254">
        <f>Q161*H161</f>
        <v>0</v>
      </c>
      <c r="S161" s="254">
        <v>0</v>
      </c>
      <c r="T161" s="255">
        <f>S161*H161</f>
        <v>0</v>
      </c>
      <c r="U161" s="39"/>
      <c r="V161" s="39"/>
      <c r="W161" s="39"/>
      <c r="X161" s="39"/>
      <c r="Y161" s="39"/>
      <c r="Z161" s="39"/>
      <c r="AA161" s="39"/>
      <c r="AB161" s="39"/>
      <c r="AC161" s="39"/>
      <c r="AD161" s="39"/>
      <c r="AE161" s="39"/>
      <c r="AR161" s="256" t="s">
        <v>259</v>
      </c>
      <c r="AT161" s="256" t="s">
        <v>255</v>
      </c>
      <c r="AU161" s="256" t="s">
        <v>14</v>
      </c>
      <c r="AY161" s="18" t="s">
        <v>253</v>
      </c>
      <c r="BE161" s="257">
        <f>IF(N161="základní",J161,0)</f>
        <v>0</v>
      </c>
      <c r="BF161" s="257">
        <f>IF(N161="snížená",J161,0)</f>
        <v>0</v>
      </c>
      <c r="BG161" s="257">
        <f>IF(N161="zákl. přenesená",J161,0)</f>
        <v>0</v>
      </c>
      <c r="BH161" s="257">
        <f>IF(N161="sníž. přenesená",J161,0)</f>
        <v>0</v>
      </c>
      <c r="BI161" s="257">
        <f>IF(N161="nulová",J161,0)</f>
        <v>0</v>
      </c>
      <c r="BJ161" s="18" t="s">
        <v>90</v>
      </c>
      <c r="BK161" s="257">
        <f>ROUND(I161*H161,2)</f>
        <v>0</v>
      </c>
      <c r="BL161" s="18" t="s">
        <v>259</v>
      </c>
      <c r="BM161" s="256" t="s">
        <v>1497</v>
      </c>
    </row>
    <row r="162" s="2" customFormat="1">
      <c r="A162" s="39"/>
      <c r="B162" s="40"/>
      <c r="C162" s="41"/>
      <c r="D162" s="258" t="s">
        <v>261</v>
      </c>
      <c r="E162" s="41"/>
      <c r="F162" s="259" t="s">
        <v>368</v>
      </c>
      <c r="G162" s="41"/>
      <c r="H162" s="41"/>
      <c r="I162" s="156"/>
      <c r="J162" s="41"/>
      <c r="K162" s="41"/>
      <c r="L162" s="45"/>
      <c r="M162" s="260"/>
      <c r="N162" s="261"/>
      <c r="O162" s="92"/>
      <c r="P162" s="92"/>
      <c r="Q162" s="92"/>
      <c r="R162" s="92"/>
      <c r="S162" s="92"/>
      <c r="T162" s="93"/>
      <c r="U162" s="39"/>
      <c r="V162" s="39"/>
      <c r="W162" s="39"/>
      <c r="X162" s="39"/>
      <c r="Y162" s="39"/>
      <c r="Z162" s="39"/>
      <c r="AA162" s="39"/>
      <c r="AB162" s="39"/>
      <c r="AC162" s="39"/>
      <c r="AD162" s="39"/>
      <c r="AE162" s="39"/>
      <c r="AT162" s="18" t="s">
        <v>261</v>
      </c>
      <c r="AU162" s="18" t="s">
        <v>14</v>
      </c>
    </row>
    <row r="163" s="13" customFormat="1">
      <c r="A163" s="13"/>
      <c r="B163" s="262"/>
      <c r="C163" s="263"/>
      <c r="D163" s="258" t="s">
        <v>266</v>
      </c>
      <c r="E163" s="264" t="s">
        <v>1461</v>
      </c>
      <c r="F163" s="265" t="s">
        <v>1498</v>
      </c>
      <c r="G163" s="263"/>
      <c r="H163" s="266">
        <v>0.52000000000000002</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266</v>
      </c>
      <c r="AU163" s="272" t="s">
        <v>14</v>
      </c>
      <c r="AV163" s="13" t="s">
        <v>14</v>
      </c>
      <c r="AW163" s="13" t="s">
        <v>36</v>
      </c>
      <c r="AX163" s="13" t="s">
        <v>82</v>
      </c>
      <c r="AY163" s="272" t="s">
        <v>253</v>
      </c>
    </row>
    <row r="164" s="13" customFormat="1">
      <c r="A164" s="13"/>
      <c r="B164" s="262"/>
      <c r="C164" s="263"/>
      <c r="D164" s="258" t="s">
        <v>266</v>
      </c>
      <c r="E164" s="264" t="s">
        <v>1466</v>
      </c>
      <c r="F164" s="265" t="s">
        <v>1499</v>
      </c>
      <c r="G164" s="263"/>
      <c r="H164" s="266">
        <v>0.10000000000000001</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266</v>
      </c>
      <c r="AU164" s="272" t="s">
        <v>14</v>
      </c>
      <c r="AV164" s="13" t="s">
        <v>14</v>
      </c>
      <c r="AW164" s="13" t="s">
        <v>36</v>
      </c>
      <c r="AX164" s="13" t="s">
        <v>82</v>
      </c>
      <c r="AY164" s="272" t="s">
        <v>253</v>
      </c>
    </row>
    <row r="165" s="13" customFormat="1">
      <c r="A165" s="13"/>
      <c r="B165" s="262"/>
      <c r="C165" s="263"/>
      <c r="D165" s="258" t="s">
        <v>266</v>
      </c>
      <c r="E165" s="264" t="s">
        <v>1464</v>
      </c>
      <c r="F165" s="265" t="s">
        <v>1500</v>
      </c>
      <c r="G165" s="263"/>
      <c r="H165" s="266">
        <v>0.10000000000000001</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266</v>
      </c>
      <c r="AU165" s="272" t="s">
        <v>14</v>
      </c>
      <c r="AV165" s="13" t="s">
        <v>14</v>
      </c>
      <c r="AW165" s="13" t="s">
        <v>36</v>
      </c>
      <c r="AX165" s="13" t="s">
        <v>82</v>
      </c>
      <c r="AY165" s="272" t="s">
        <v>253</v>
      </c>
    </row>
    <row r="166" s="13" customFormat="1">
      <c r="A166" s="13"/>
      <c r="B166" s="262"/>
      <c r="C166" s="263"/>
      <c r="D166" s="258" t="s">
        <v>266</v>
      </c>
      <c r="E166" s="264" t="s">
        <v>1458</v>
      </c>
      <c r="F166" s="265" t="s">
        <v>1501</v>
      </c>
      <c r="G166" s="263"/>
      <c r="H166" s="266">
        <v>0.10000000000000001</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266</v>
      </c>
      <c r="AU166" s="272" t="s">
        <v>14</v>
      </c>
      <c r="AV166" s="13" t="s">
        <v>14</v>
      </c>
      <c r="AW166" s="13" t="s">
        <v>36</v>
      </c>
      <c r="AX166" s="13" t="s">
        <v>82</v>
      </c>
      <c r="AY166" s="272" t="s">
        <v>253</v>
      </c>
    </row>
    <row r="167" s="13" customFormat="1">
      <c r="A167" s="13"/>
      <c r="B167" s="262"/>
      <c r="C167" s="263"/>
      <c r="D167" s="258" t="s">
        <v>266</v>
      </c>
      <c r="E167" s="264" t="s">
        <v>1456</v>
      </c>
      <c r="F167" s="265" t="s">
        <v>1502</v>
      </c>
      <c r="G167" s="263"/>
      <c r="H167" s="266">
        <v>1</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266</v>
      </c>
      <c r="AU167" s="272" t="s">
        <v>14</v>
      </c>
      <c r="AV167" s="13" t="s">
        <v>14</v>
      </c>
      <c r="AW167" s="13" t="s">
        <v>36</v>
      </c>
      <c r="AX167" s="13" t="s">
        <v>82</v>
      </c>
      <c r="AY167" s="272" t="s">
        <v>253</v>
      </c>
    </row>
    <row r="168" s="13" customFormat="1">
      <c r="A168" s="13"/>
      <c r="B168" s="262"/>
      <c r="C168" s="263"/>
      <c r="D168" s="258" t="s">
        <v>266</v>
      </c>
      <c r="E168" s="264" t="s">
        <v>1441</v>
      </c>
      <c r="F168" s="265" t="s">
        <v>1503</v>
      </c>
      <c r="G168" s="263"/>
      <c r="H168" s="266">
        <v>0.20000000000000001</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266</v>
      </c>
      <c r="AU168" s="272" t="s">
        <v>14</v>
      </c>
      <c r="AV168" s="13" t="s">
        <v>14</v>
      </c>
      <c r="AW168" s="13" t="s">
        <v>36</v>
      </c>
      <c r="AX168" s="13" t="s">
        <v>82</v>
      </c>
      <c r="AY168" s="272" t="s">
        <v>253</v>
      </c>
    </row>
    <row r="169" s="14" customFormat="1">
      <c r="A169" s="14"/>
      <c r="B169" s="273"/>
      <c r="C169" s="274"/>
      <c r="D169" s="258" t="s">
        <v>266</v>
      </c>
      <c r="E169" s="275" t="s">
        <v>1</v>
      </c>
      <c r="F169" s="276" t="s">
        <v>269</v>
      </c>
      <c r="G169" s="274"/>
      <c r="H169" s="277">
        <v>2.02</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266</v>
      </c>
      <c r="AU169" s="283" t="s">
        <v>14</v>
      </c>
      <c r="AV169" s="14" t="s">
        <v>259</v>
      </c>
      <c r="AW169" s="14" t="s">
        <v>36</v>
      </c>
      <c r="AX169" s="14" t="s">
        <v>82</v>
      </c>
      <c r="AY169" s="283" t="s">
        <v>253</v>
      </c>
    </row>
    <row r="170" s="15" customFormat="1">
      <c r="A170" s="15"/>
      <c r="B170" s="294"/>
      <c r="C170" s="295"/>
      <c r="D170" s="258" t="s">
        <v>266</v>
      </c>
      <c r="E170" s="296" t="s">
        <v>1</v>
      </c>
      <c r="F170" s="297" t="s">
        <v>112</v>
      </c>
      <c r="G170" s="295"/>
      <c r="H170" s="296" t="s">
        <v>1</v>
      </c>
      <c r="I170" s="298"/>
      <c r="J170" s="295"/>
      <c r="K170" s="295"/>
      <c r="L170" s="299"/>
      <c r="M170" s="300"/>
      <c r="N170" s="301"/>
      <c r="O170" s="301"/>
      <c r="P170" s="301"/>
      <c r="Q170" s="301"/>
      <c r="R170" s="301"/>
      <c r="S170" s="301"/>
      <c r="T170" s="302"/>
      <c r="U170" s="15"/>
      <c r="V170" s="15"/>
      <c r="W170" s="15"/>
      <c r="X170" s="15"/>
      <c r="Y170" s="15"/>
      <c r="Z170" s="15"/>
      <c r="AA170" s="15"/>
      <c r="AB170" s="15"/>
      <c r="AC170" s="15"/>
      <c r="AD170" s="15"/>
      <c r="AE170" s="15"/>
      <c r="AT170" s="303" t="s">
        <v>266</v>
      </c>
      <c r="AU170" s="303" t="s">
        <v>14</v>
      </c>
      <c r="AV170" s="15" t="s">
        <v>90</v>
      </c>
      <c r="AW170" s="15" t="s">
        <v>36</v>
      </c>
      <c r="AX170" s="15" t="s">
        <v>82</v>
      </c>
      <c r="AY170" s="303" t="s">
        <v>253</v>
      </c>
    </row>
    <row r="171" s="13" customFormat="1">
      <c r="A171" s="13"/>
      <c r="B171" s="262"/>
      <c r="C171" s="263"/>
      <c r="D171" s="258" t="s">
        <v>266</v>
      </c>
      <c r="E171" s="264" t="s">
        <v>1</v>
      </c>
      <c r="F171" s="265" t="s">
        <v>1504</v>
      </c>
      <c r="G171" s="263"/>
      <c r="H171" s="266">
        <v>11.755000000000001</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266</v>
      </c>
      <c r="AU171" s="272" t="s">
        <v>14</v>
      </c>
      <c r="AV171" s="13" t="s">
        <v>14</v>
      </c>
      <c r="AW171" s="13" t="s">
        <v>36</v>
      </c>
      <c r="AX171" s="13" t="s">
        <v>82</v>
      </c>
      <c r="AY171" s="272" t="s">
        <v>253</v>
      </c>
    </row>
    <row r="172" s="13" customFormat="1">
      <c r="A172" s="13"/>
      <c r="B172" s="262"/>
      <c r="C172" s="263"/>
      <c r="D172" s="258" t="s">
        <v>266</v>
      </c>
      <c r="E172" s="264" t="s">
        <v>1</v>
      </c>
      <c r="F172" s="265" t="s">
        <v>1505</v>
      </c>
      <c r="G172" s="263"/>
      <c r="H172" s="266">
        <v>2.6459999999999999</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266</v>
      </c>
      <c r="AU172" s="272" t="s">
        <v>14</v>
      </c>
      <c r="AV172" s="13" t="s">
        <v>14</v>
      </c>
      <c r="AW172" s="13" t="s">
        <v>36</v>
      </c>
      <c r="AX172" s="13" t="s">
        <v>82</v>
      </c>
      <c r="AY172" s="272" t="s">
        <v>253</v>
      </c>
    </row>
    <row r="173" s="13" customFormat="1">
      <c r="A173" s="13"/>
      <c r="B173" s="262"/>
      <c r="C173" s="263"/>
      <c r="D173" s="258" t="s">
        <v>266</v>
      </c>
      <c r="E173" s="264" t="s">
        <v>1</v>
      </c>
      <c r="F173" s="265" t="s">
        <v>1506</v>
      </c>
      <c r="G173" s="263"/>
      <c r="H173" s="266">
        <v>1.956</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266</v>
      </c>
      <c r="AU173" s="272" t="s">
        <v>14</v>
      </c>
      <c r="AV173" s="13" t="s">
        <v>14</v>
      </c>
      <c r="AW173" s="13" t="s">
        <v>36</v>
      </c>
      <c r="AX173" s="13" t="s">
        <v>82</v>
      </c>
      <c r="AY173" s="272" t="s">
        <v>253</v>
      </c>
    </row>
    <row r="174" s="13" customFormat="1">
      <c r="A174" s="13"/>
      <c r="B174" s="262"/>
      <c r="C174" s="263"/>
      <c r="D174" s="258" t="s">
        <v>266</v>
      </c>
      <c r="E174" s="264" t="s">
        <v>1</v>
      </c>
      <c r="F174" s="265" t="s">
        <v>1507</v>
      </c>
      <c r="G174" s="263"/>
      <c r="H174" s="266">
        <v>7.4699999999999998</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266</v>
      </c>
      <c r="AU174" s="272" t="s">
        <v>14</v>
      </c>
      <c r="AV174" s="13" t="s">
        <v>14</v>
      </c>
      <c r="AW174" s="13" t="s">
        <v>36</v>
      </c>
      <c r="AX174" s="13" t="s">
        <v>82</v>
      </c>
      <c r="AY174" s="272" t="s">
        <v>253</v>
      </c>
    </row>
    <row r="175" s="13" customFormat="1">
      <c r="A175" s="13"/>
      <c r="B175" s="262"/>
      <c r="C175" s="263"/>
      <c r="D175" s="258" t="s">
        <v>266</v>
      </c>
      <c r="E175" s="264" t="s">
        <v>1</v>
      </c>
      <c r="F175" s="265" t="s">
        <v>1508</v>
      </c>
      <c r="G175" s="263"/>
      <c r="H175" s="266">
        <v>1.728</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266</v>
      </c>
      <c r="AU175" s="272" t="s">
        <v>14</v>
      </c>
      <c r="AV175" s="13" t="s">
        <v>14</v>
      </c>
      <c r="AW175" s="13" t="s">
        <v>36</v>
      </c>
      <c r="AX175" s="13" t="s">
        <v>82</v>
      </c>
      <c r="AY175" s="272" t="s">
        <v>253</v>
      </c>
    </row>
    <row r="176" s="13" customFormat="1">
      <c r="A176" s="13"/>
      <c r="B176" s="262"/>
      <c r="C176" s="263"/>
      <c r="D176" s="258" t="s">
        <v>266</v>
      </c>
      <c r="E176" s="264" t="s">
        <v>1</v>
      </c>
      <c r="F176" s="265" t="s">
        <v>1509</v>
      </c>
      <c r="G176" s="263"/>
      <c r="H176" s="266">
        <v>1.3680000000000001</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266</v>
      </c>
      <c r="AU176" s="272" t="s">
        <v>14</v>
      </c>
      <c r="AV176" s="13" t="s">
        <v>14</v>
      </c>
      <c r="AW176" s="13" t="s">
        <v>36</v>
      </c>
      <c r="AX176" s="13" t="s">
        <v>82</v>
      </c>
      <c r="AY176" s="272" t="s">
        <v>253</v>
      </c>
    </row>
    <row r="177" s="13" customFormat="1">
      <c r="A177" s="13"/>
      <c r="B177" s="262"/>
      <c r="C177" s="263"/>
      <c r="D177" s="258" t="s">
        <v>266</v>
      </c>
      <c r="E177" s="264" t="s">
        <v>1</v>
      </c>
      <c r="F177" s="265" t="s">
        <v>1510</v>
      </c>
      <c r="G177" s="263"/>
      <c r="H177" s="266">
        <v>5.468</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266</v>
      </c>
      <c r="AU177" s="272" t="s">
        <v>14</v>
      </c>
      <c r="AV177" s="13" t="s">
        <v>14</v>
      </c>
      <c r="AW177" s="13" t="s">
        <v>36</v>
      </c>
      <c r="AX177" s="13" t="s">
        <v>82</v>
      </c>
      <c r="AY177" s="272" t="s">
        <v>253</v>
      </c>
    </row>
    <row r="178" s="13" customFormat="1">
      <c r="A178" s="13"/>
      <c r="B178" s="262"/>
      <c r="C178" s="263"/>
      <c r="D178" s="258" t="s">
        <v>266</v>
      </c>
      <c r="E178" s="264" t="s">
        <v>1</v>
      </c>
      <c r="F178" s="265" t="s">
        <v>1511</v>
      </c>
      <c r="G178" s="263"/>
      <c r="H178" s="266">
        <v>1.5900000000000001</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266</v>
      </c>
      <c r="AU178" s="272" t="s">
        <v>14</v>
      </c>
      <c r="AV178" s="13" t="s">
        <v>14</v>
      </c>
      <c r="AW178" s="13" t="s">
        <v>36</v>
      </c>
      <c r="AX178" s="13" t="s">
        <v>82</v>
      </c>
      <c r="AY178" s="272" t="s">
        <v>253</v>
      </c>
    </row>
    <row r="179" s="13" customFormat="1">
      <c r="A179" s="13"/>
      <c r="B179" s="262"/>
      <c r="C179" s="263"/>
      <c r="D179" s="258" t="s">
        <v>266</v>
      </c>
      <c r="E179" s="264" t="s">
        <v>1</v>
      </c>
      <c r="F179" s="265" t="s">
        <v>1512</v>
      </c>
      <c r="G179" s="263"/>
      <c r="H179" s="266">
        <v>6.6280000000000001</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266</v>
      </c>
      <c r="AU179" s="272" t="s">
        <v>14</v>
      </c>
      <c r="AV179" s="13" t="s">
        <v>14</v>
      </c>
      <c r="AW179" s="13" t="s">
        <v>36</v>
      </c>
      <c r="AX179" s="13" t="s">
        <v>82</v>
      </c>
      <c r="AY179" s="272" t="s">
        <v>253</v>
      </c>
    </row>
    <row r="180" s="13" customFormat="1">
      <c r="A180" s="13"/>
      <c r="B180" s="262"/>
      <c r="C180" s="263"/>
      <c r="D180" s="258" t="s">
        <v>266</v>
      </c>
      <c r="E180" s="264" t="s">
        <v>1</v>
      </c>
      <c r="F180" s="265" t="s">
        <v>1513</v>
      </c>
      <c r="G180" s="263"/>
      <c r="H180" s="266">
        <v>1.4019999999999999</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266</v>
      </c>
      <c r="AU180" s="272" t="s">
        <v>14</v>
      </c>
      <c r="AV180" s="13" t="s">
        <v>14</v>
      </c>
      <c r="AW180" s="13" t="s">
        <v>36</v>
      </c>
      <c r="AX180" s="13" t="s">
        <v>82</v>
      </c>
      <c r="AY180" s="272" t="s">
        <v>253</v>
      </c>
    </row>
    <row r="181" s="13" customFormat="1">
      <c r="A181" s="13"/>
      <c r="B181" s="262"/>
      <c r="C181" s="263"/>
      <c r="D181" s="258" t="s">
        <v>266</v>
      </c>
      <c r="E181" s="264" t="s">
        <v>1</v>
      </c>
      <c r="F181" s="265" t="s">
        <v>1514</v>
      </c>
      <c r="G181" s="263"/>
      <c r="H181" s="266">
        <v>12.222</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266</v>
      </c>
      <c r="AU181" s="272" t="s">
        <v>14</v>
      </c>
      <c r="AV181" s="13" t="s">
        <v>14</v>
      </c>
      <c r="AW181" s="13" t="s">
        <v>36</v>
      </c>
      <c r="AX181" s="13" t="s">
        <v>82</v>
      </c>
      <c r="AY181" s="272" t="s">
        <v>253</v>
      </c>
    </row>
    <row r="182" s="13" customFormat="1">
      <c r="A182" s="13"/>
      <c r="B182" s="262"/>
      <c r="C182" s="263"/>
      <c r="D182" s="258" t="s">
        <v>266</v>
      </c>
      <c r="E182" s="264" t="s">
        <v>1</v>
      </c>
      <c r="F182" s="265" t="s">
        <v>1515</v>
      </c>
      <c r="G182" s="263"/>
      <c r="H182" s="266">
        <v>1.4219999999999999</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266</v>
      </c>
      <c r="AU182" s="272" t="s">
        <v>14</v>
      </c>
      <c r="AV182" s="13" t="s">
        <v>14</v>
      </c>
      <c r="AW182" s="13" t="s">
        <v>36</v>
      </c>
      <c r="AX182" s="13" t="s">
        <v>82</v>
      </c>
      <c r="AY182" s="272" t="s">
        <v>253</v>
      </c>
    </row>
    <row r="183" s="13" customFormat="1">
      <c r="A183" s="13"/>
      <c r="B183" s="262"/>
      <c r="C183" s="263"/>
      <c r="D183" s="258" t="s">
        <v>266</v>
      </c>
      <c r="E183" s="264" t="s">
        <v>1</v>
      </c>
      <c r="F183" s="265" t="s">
        <v>1516</v>
      </c>
      <c r="G183" s="263"/>
      <c r="H183" s="266">
        <v>6.3440000000000003</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266</v>
      </c>
      <c r="AU183" s="272" t="s">
        <v>14</v>
      </c>
      <c r="AV183" s="13" t="s">
        <v>14</v>
      </c>
      <c r="AW183" s="13" t="s">
        <v>36</v>
      </c>
      <c r="AX183" s="13" t="s">
        <v>82</v>
      </c>
      <c r="AY183" s="272" t="s">
        <v>253</v>
      </c>
    </row>
    <row r="184" s="13" customFormat="1">
      <c r="A184" s="13"/>
      <c r="B184" s="262"/>
      <c r="C184" s="263"/>
      <c r="D184" s="258" t="s">
        <v>266</v>
      </c>
      <c r="E184" s="264" t="s">
        <v>1</v>
      </c>
      <c r="F184" s="265" t="s">
        <v>1517</v>
      </c>
      <c r="G184" s="263"/>
      <c r="H184" s="266">
        <v>3.6960000000000002</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266</v>
      </c>
      <c r="AU184" s="272" t="s">
        <v>14</v>
      </c>
      <c r="AV184" s="13" t="s">
        <v>14</v>
      </c>
      <c r="AW184" s="13" t="s">
        <v>36</v>
      </c>
      <c r="AX184" s="13" t="s">
        <v>82</v>
      </c>
      <c r="AY184" s="272" t="s">
        <v>253</v>
      </c>
    </row>
    <row r="185" s="13" customFormat="1">
      <c r="A185" s="13"/>
      <c r="B185" s="262"/>
      <c r="C185" s="263"/>
      <c r="D185" s="258" t="s">
        <v>266</v>
      </c>
      <c r="E185" s="264" t="s">
        <v>1</v>
      </c>
      <c r="F185" s="265" t="s">
        <v>1518</v>
      </c>
      <c r="G185" s="263"/>
      <c r="H185" s="266">
        <v>11.880000000000001</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266</v>
      </c>
      <c r="AU185" s="272" t="s">
        <v>14</v>
      </c>
      <c r="AV185" s="13" t="s">
        <v>14</v>
      </c>
      <c r="AW185" s="13" t="s">
        <v>36</v>
      </c>
      <c r="AX185" s="13" t="s">
        <v>82</v>
      </c>
      <c r="AY185" s="272" t="s">
        <v>253</v>
      </c>
    </row>
    <row r="186" s="13" customFormat="1">
      <c r="A186" s="13"/>
      <c r="B186" s="262"/>
      <c r="C186" s="263"/>
      <c r="D186" s="258" t="s">
        <v>266</v>
      </c>
      <c r="E186" s="264" t="s">
        <v>1</v>
      </c>
      <c r="F186" s="265" t="s">
        <v>1519</v>
      </c>
      <c r="G186" s="263"/>
      <c r="H186" s="266">
        <v>8.6110000000000007</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266</v>
      </c>
      <c r="AU186" s="272" t="s">
        <v>14</v>
      </c>
      <c r="AV186" s="13" t="s">
        <v>14</v>
      </c>
      <c r="AW186" s="13" t="s">
        <v>36</v>
      </c>
      <c r="AX186" s="13" t="s">
        <v>82</v>
      </c>
      <c r="AY186" s="272" t="s">
        <v>253</v>
      </c>
    </row>
    <row r="187" s="13" customFormat="1">
      <c r="A187" s="13"/>
      <c r="B187" s="262"/>
      <c r="C187" s="263"/>
      <c r="D187" s="258" t="s">
        <v>266</v>
      </c>
      <c r="E187" s="264" t="s">
        <v>1</v>
      </c>
      <c r="F187" s="265" t="s">
        <v>1520</v>
      </c>
      <c r="G187" s="263"/>
      <c r="H187" s="266">
        <v>0.78700000000000003</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266</v>
      </c>
      <c r="AU187" s="272" t="s">
        <v>14</v>
      </c>
      <c r="AV187" s="13" t="s">
        <v>14</v>
      </c>
      <c r="AW187" s="13" t="s">
        <v>36</v>
      </c>
      <c r="AX187" s="13" t="s">
        <v>82</v>
      </c>
      <c r="AY187" s="272" t="s">
        <v>253</v>
      </c>
    </row>
    <row r="188" s="13" customFormat="1">
      <c r="A188" s="13"/>
      <c r="B188" s="262"/>
      <c r="C188" s="263"/>
      <c r="D188" s="258" t="s">
        <v>266</v>
      </c>
      <c r="E188" s="264" t="s">
        <v>1</v>
      </c>
      <c r="F188" s="265" t="s">
        <v>1521</v>
      </c>
      <c r="G188" s="263"/>
      <c r="H188" s="266">
        <v>9.0790000000000006</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266</v>
      </c>
      <c r="AU188" s="272" t="s">
        <v>14</v>
      </c>
      <c r="AV188" s="13" t="s">
        <v>14</v>
      </c>
      <c r="AW188" s="13" t="s">
        <v>36</v>
      </c>
      <c r="AX188" s="13" t="s">
        <v>82</v>
      </c>
      <c r="AY188" s="272" t="s">
        <v>253</v>
      </c>
    </row>
    <row r="189" s="13" customFormat="1">
      <c r="A189" s="13"/>
      <c r="B189" s="262"/>
      <c r="C189" s="263"/>
      <c r="D189" s="258" t="s">
        <v>266</v>
      </c>
      <c r="E189" s="264" t="s">
        <v>1</v>
      </c>
      <c r="F189" s="265" t="s">
        <v>1522</v>
      </c>
      <c r="G189" s="263"/>
      <c r="H189" s="266">
        <v>10.676</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266</v>
      </c>
      <c r="AU189" s="272" t="s">
        <v>14</v>
      </c>
      <c r="AV189" s="13" t="s">
        <v>14</v>
      </c>
      <c r="AW189" s="13" t="s">
        <v>36</v>
      </c>
      <c r="AX189" s="13" t="s">
        <v>82</v>
      </c>
      <c r="AY189" s="272" t="s">
        <v>253</v>
      </c>
    </row>
    <row r="190" s="13" customFormat="1">
      <c r="A190" s="13"/>
      <c r="B190" s="262"/>
      <c r="C190" s="263"/>
      <c r="D190" s="258" t="s">
        <v>266</v>
      </c>
      <c r="E190" s="264" t="s">
        <v>1</v>
      </c>
      <c r="F190" s="265" t="s">
        <v>1523</v>
      </c>
      <c r="G190" s="263"/>
      <c r="H190" s="266">
        <v>2.8319999999999999</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266</v>
      </c>
      <c r="AU190" s="272" t="s">
        <v>14</v>
      </c>
      <c r="AV190" s="13" t="s">
        <v>14</v>
      </c>
      <c r="AW190" s="13" t="s">
        <v>36</v>
      </c>
      <c r="AX190" s="13" t="s">
        <v>82</v>
      </c>
      <c r="AY190" s="272" t="s">
        <v>253</v>
      </c>
    </row>
    <row r="191" s="13" customFormat="1">
      <c r="A191" s="13"/>
      <c r="B191" s="262"/>
      <c r="C191" s="263"/>
      <c r="D191" s="258" t="s">
        <v>266</v>
      </c>
      <c r="E191" s="264" t="s">
        <v>1</v>
      </c>
      <c r="F191" s="265" t="s">
        <v>1524</v>
      </c>
      <c r="G191" s="263"/>
      <c r="H191" s="266">
        <v>11.597</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266</v>
      </c>
      <c r="AU191" s="272" t="s">
        <v>14</v>
      </c>
      <c r="AV191" s="13" t="s">
        <v>14</v>
      </c>
      <c r="AW191" s="13" t="s">
        <v>36</v>
      </c>
      <c r="AX191" s="13" t="s">
        <v>82</v>
      </c>
      <c r="AY191" s="272" t="s">
        <v>253</v>
      </c>
    </row>
    <row r="192" s="13" customFormat="1">
      <c r="A192" s="13"/>
      <c r="B192" s="262"/>
      <c r="C192" s="263"/>
      <c r="D192" s="258" t="s">
        <v>266</v>
      </c>
      <c r="E192" s="264" t="s">
        <v>1</v>
      </c>
      <c r="F192" s="265" t="s">
        <v>1525</v>
      </c>
      <c r="G192" s="263"/>
      <c r="H192" s="266">
        <v>5.4720000000000004</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266</v>
      </c>
      <c r="AU192" s="272" t="s">
        <v>14</v>
      </c>
      <c r="AV192" s="13" t="s">
        <v>14</v>
      </c>
      <c r="AW192" s="13" t="s">
        <v>36</v>
      </c>
      <c r="AX192" s="13" t="s">
        <v>82</v>
      </c>
      <c r="AY192" s="272" t="s">
        <v>253</v>
      </c>
    </row>
    <row r="193" s="13" customFormat="1">
      <c r="A193" s="13"/>
      <c r="B193" s="262"/>
      <c r="C193" s="263"/>
      <c r="D193" s="258" t="s">
        <v>266</v>
      </c>
      <c r="E193" s="264" t="s">
        <v>1</v>
      </c>
      <c r="F193" s="265" t="s">
        <v>1526</v>
      </c>
      <c r="G193" s="263"/>
      <c r="H193" s="266">
        <v>4.54</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266</v>
      </c>
      <c r="AU193" s="272" t="s">
        <v>14</v>
      </c>
      <c r="AV193" s="13" t="s">
        <v>14</v>
      </c>
      <c r="AW193" s="13" t="s">
        <v>36</v>
      </c>
      <c r="AX193" s="13" t="s">
        <v>82</v>
      </c>
      <c r="AY193" s="272" t="s">
        <v>253</v>
      </c>
    </row>
    <row r="194" s="13" customFormat="1">
      <c r="A194" s="13"/>
      <c r="B194" s="262"/>
      <c r="C194" s="263"/>
      <c r="D194" s="258" t="s">
        <v>266</v>
      </c>
      <c r="E194" s="264" t="s">
        <v>1</v>
      </c>
      <c r="F194" s="265" t="s">
        <v>1527</v>
      </c>
      <c r="G194" s="263"/>
      <c r="H194" s="266">
        <v>0</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266</v>
      </c>
      <c r="AU194" s="272" t="s">
        <v>14</v>
      </c>
      <c r="AV194" s="13" t="s">
        <v>14</v>
      </c>
      <c r="AW194" s="13" t="s">
        <v>36</v>
      </c>
      <c r="AX194" s="13" t="s">
        <v>82</v>
      </c>
      <c r="AY194" s="272" t="s">
        <v>253</v>
      </c>
    </row>
    <row r="195" s="13" customFormat="1">
      <c r="A195" s="13"/>
      <c r="B195" s="262"/>
      <c r="C195" s="263"/>
      <c r="D195" s="258" t="s">
        <v>266</v>
      </c>
      <c r="E195" s="264" t="s">
        <v>1</v>
      </c>
      <c r="F195" s="265" t="s">
        <v>1528</v>
      </c>
      <c r="G195" s="263"/>
      <c r="H195" s="266">
        <v>0</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266</v>
      </c>
      <c r="AU195" s="272" t="s">
        <v>14</v>
      </c>
      <c r="AV195" s="13" t="s">
        <v>14</v>
      </c>
      <c r="AW195" s="13" t="s">
        <v>36</v>
      </c>
      <c r="AX195" s="13" t="s">
        <v>82</v>
      </c>
      <c r="AY195" s="272" t="s">
        <v>253</v>
      </c>
    </row>
    <row r="196" s="13" customFormat="1">
      <c r="A196" s="13"/>
      <c r="B196" s="262"/>
      <c r="C196" s="263"/>
      <c r="D196" s="258" t="s">
        <v>266</v>
      </c>
      <c r="E196" s="264" t="s">
        <v>1</v>
      </c>
      <c r="F196" s="265" t="s">
        <v>1529</v>
      </c>
      <c r="G196" s="263"/>
      <c r="H196" s="266">
        <v>11.449</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266</v>
      </c>
      <c r="AU196" s="272" t="s">
        <v>14</v>
      </c>
      <c r="AV196" s="13" t="s">
        <v>14</v>
      </c>
      <c r="AW196" s="13" t="s">
        <v>36</v>
      </c>
      <c r="AX196" s="13" t="s">
        <v>82</v>
      </c>
      <c r="AY196" s="272" t="s">
        <v>253</v>
      </c>
    </row>
    <row r="197" s="13" customFormat="1">
      <c r="A197" s="13"/>
      <c r="B197" s="262"/>
      <c r="C197" s="263"/>
      <c r="D197" s="258" t="s">
        <v>266</v>
      </c>
      <c r="E197" s="264" t="s">
        <v>1</v>
      </c>
      <c r="F197" s="265" t="s">
        <v>1530</v>
      </c>
      <c r="G197" s="263"/>
      <c r="H197" s="266">
        <v>0.79400000000000004</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266</v>
      </c>
      <c r="AU197" s="272" t="s">
        <v>14</v>
      </c>
      <c r="AV197" s="13" t="s">
        <v>14</v>
      </c>
      <c r="AW197" s="13" t="s">
        <v>36</v>
      </c>
      <c r="AX197" s="13" t="s">
        <v>82</v>
      </c>
      <c r="AY197" s="272" t="s">
        <v>253</v>
      </c>
    </row>
    <row r="198" s="13" customFormat="1">
      <c r="A198" s="13"/>
      <c r="B198" s="262"/>
      <c r="C198" s="263"/>
      <c r="D198" s="258" t="s">
        <v>266</v>
      </c>
      <c r="E198" s="264" t="s">
        <v>1</v>
      </c>
      <c r="F198" s="265" t="s">
        <v>1531</v>
      </c>
      <c r="G198" s="263"/>
      <c r="H198" s="266">
        <v>3.1200000000000001</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266</v>
      </c>
      <c r="AU198" s="272" t="s">
        <v>14</v>
      </c>
      <c r="AV198" s="13" t="s">
        <v>14</v>
      </c>
      <c r="AW198" s="13" t="s">
        <v>36</v>
      </c>
      <c r="AX198" s="13" t="s">
        <v>82</v>
      </c>
      <c r="AY198" s="272" t="s">
        <v>253</v>
      </c>
    </row>
    <row r="199" s="13" customFormat="1">
      <c r="A199" s="13"/>
      <c r="B199" s="262"/>
      <c r="C199" s="263"/>
      <c r="D199" s="258" t="s">
        <v>266</v>
      </c>
      <c r="E199" s="264" t="s">
        <v>1</v>
      </c>
      <c r="F199" s="265" t="s">
        <v>1532</v>
      </c>
      <c r="G199" s="263"/>
      <c r="H199" s="266">
        <v>7.7519999999999998</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266</v>
      </c>
      <c r="AU199" s="272" t="s">
        <v>14</v>
      </c>
      <c r="AV199" s="13" t="s">
        <v>14</v>
      </c>
      <c r="AW199" s="13" t="s">
        <v>36</v>
      </c>
      <c r="AX199" s="13" t="s">
        <v>82</v>
      </c>
      <c r="AY199" s="272" t="s">
        <v>253</v>
      </c>
    </row>
    <row r="200" s="14" customFormat="1">
      <c r="A200" s="14"/>
      <c r="B200" s="273"/>
      <c r="C200" s="274"/>
      <c r="D200" s="258" t="s">
        <v>266</v>
      </c>
      <c r="E200" s="275" t="s">
        <v>150</v>
      </c>
      <c r="F200" s="276" t="s">
        <v>269</v>
      </c>
      <c r="G200" s="274"/>
      <c r="H200" s="277">
        <v>154.28399999999999</v>
      </c>
      <c r="I200" s="278"/>
      <c r="J200" s="274"/>
      <c r="K200" s="274"/>
      <c r="L200" s="279"/>
      <c r="M200" s="280"/>
      <c r="N200" s="281"/>
      <c r="O200" s="281"/>
      <c r="P200" s="281"/>
      <c r="Q200" s="281"/>
      <c r="R200" s="281"/>
      <c r="S200" s="281"/>
      <c r="T200" s="282"/>
      <c r="U200" s="14"/>
      <c r="V200" s="14"/>
      <c r="W200" s="14"/>
      <c r="X200" s="14"/>
      <c r="Y200" s="14"/>
      <c r="Z200" s="14"/>
      <c r="AA200" s="14"/>
      <c r="AB200" s="14"/>
      <c r="AC200" s="14"/>
      <c r="AD200" s="14"/>
      <c r="AE200" s="14"/>
      <c r="AT200" s="283" t="s">
        <v>266</v>
      </c>
      <c r="AU200" s="283" t="s">
        <v>14</v>
      </c>
      <c r="AV200" s="14" t="s">
        <v>259</v>
      </c>
      <c r="AW200" s="14" t="s">
        <v>36</v>
      </c>
      <c r="AX200" s="14" t="s">
        <v>82</v>
      </c>
      <c r="AY200" s="283" t="s">
        <v>253</v>
      </c>
    </row>
    <row r="201" s="13" customFormat="1">
      <c r="A201" s="13"/>
      <c r="B201" s="262"/>
      <c r="C201" s="263"/>
      <c r="D201" s="258" t="s">
        <v>266</v>
      </c>
      <c r="E201" s="264" t="s">
        <v>1366</v>
      </c>
      <c r="F201" s="265" t="s">
        <v>1533</v>
      </c>
      <c r="G201" s="263"/>
      <c r="H201" s="266">
        <v>37.027999999999999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266</v>
      </c>
      <c r="AU201" s="272" t="s">
        <v>14</v>
      </c>
      <c r="AV201" s="13" t="s">
        <v>14</v>
      </c>
      <c r="AW201" s="13" t="s">
        <v>36</v>
      </c>
      <c r="AX201" s="13" t="s">
        <v>82</v>
      </c>
      <c r="AY201" s="272" t="s">
        <v>253</v>
      </c>
    </row>
    <row r="202" s="13" customFormat="1">
      <c r="A202" s="13"/>
      <c r="B202" s="262"/>
      <c r="C202" s="263"/>
      <c r="D202" s="258" t="s">
        <v>266</v>
      </c>
      <c r="E202" s="264" t="s">
        <v>1363</v>
      </c>
      <c r="F202" s="265" t="s">
        <v>1534</v>
      </c>
      <c r="G202" s="263"/>
      <c r="H202" s="266">
        <v>24.684999999999999</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266</v>
      </c>
      <c r="AU202" s="272" t="s">
        <v>14</v>
      </c>
      <c r="AV202" s="13" t="s">
        <v>14</v>
      </c>
      <c r="AW202" s="13" t="s">
        <v>36</v>
      </c>
      <c r="AX202" s="13" t="s">
        <v>82</v>
      </c>
      <c r="AY202" s="272" t="s">
        <v>253</v>
      </c>
    </row>
    <row r="203" s="13" customFormat="1">
      <c r="A203" s="13"/>
      <c r="B203" s="262"/>
      <c r="C203" s="263"/>
      <c r="D203" s="258" t="s">
        <v>266</v>
      </c>
      <c r="E203" s="264" t="s">
        <v>1371</v>
      </c>
      <c r="F203" s="265" t="s">
        <v>1535</v>
      </c>
      <c r="G203" s="263"/>
      <c r="H203" s="266">
        <v>37.027999999999999</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266</v>
      </c>
      <c r="AU203" s="272" t="s">
        <v>14</v>
      </c>
      <c r="AV203" s="13" t="s">
        <v>14</v>
      </c>
      <c r="AW203" s="13" t="s">
        <v>36</v>
      </c>
      <c r="AX203" s="13" t="s">
        <v>82</v>
      </c>
      <c r="AY203" s="272" t="s">
        <v>253</v>
      </c>
    </row>
    <row r="204" s="13" customFormat="1">
      <c r="A204" s="13"/>
      <c r="B204" s="262"/>
      <c r="C204" s="263"/>
      <c r="D204" s="258" t="s">
        <v>266</v>
      </c>
      <c r="E204" s="264" t="s">
        <v>1369</v>
      </c>
      <c r="F204" s="265" t="s">
        <v>1536</v>
      </c>
      <c r="G204" s="263"/>
      <c r="H204" s="266">
        <v>24.684999999999999</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266</v>
      </c>
      <c r="AU204" s="272" t="s">
        <v>14</v>
      </c>
      <c r="AV204" s="13" t="s">
        <v>14</v>
      </c>
      <c r="AW204" s="13" t="s">
        <v>36</v>
      </c>
      <c r="AX204" s="13" t="s">
        <v>82</v>
      </c>
      <c r="AY204" s="272" t="s">
        <v>253</v>
      </c>
    </row>
    <row r="205" s="13" customFormat="1">
      <c r="A205" s="13"/>
      <c r="B205" s="262"/>
      <c r="C205" s="263"/>
      <c r="D205" s="258" t="s">
        <v>266</v>
      </c>
      <c r="E205" s="264" t="s">
        <v>1376</v>
      </c>
      <c r="F205" s="265" t="s">
        <v>1537</v>
      </c>
      <c r="G205" s="263"/>
      <c r="H205" s="266">
        <v>18.513999999999999</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266</v>
      </c>
      <c r="AU205" s="272" t="s">
        <v>14</v>
      </c>
      <c r="AV205" s="13" t="s">
        <v>14</v>
      </c>
      <c r="AW205" s="13" t="s">
        <v>36</v>
      </c>
      <c r="AX205" s="13" t="s">
        <v>82</v>
      </c>
      <c r="AY205" s="272" t="s">
        <v>253</v>
      </c>
    </row>
    <row r="206" s="13" customFormat="1">
      <c r="A206" s="13"/>
      <c r="B206" s="262"/>
      <c r="C206" s="263"/>
      <c r="D206" s="258" t="s">
        <v>266</v>
      </c>
      <c r="E206" s="264" t="s">
        <v>1373</v>
      </c>
      <c r="F206" s="265" t="s">
        <v>1538</v>
      </c>
      <c r="G206" s="263"/>
      <c r="H206" s="266">
        <v>12.343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266</v>
      </c>
      <c r="AU206" s="272" t="s">
        <v>14</v>
      </c>
      <c r="AV206" s="13" t="s">
        <v>14</v>
      </c>
      <c r="AW206" s="13" t="s">
        <v>36</v>
      </c>
      <c r="AX206" s="13" t="s">
        <v>82</v>
      </c>
      <c r="AY206" s="272" t="s">
        <v>253</v>
      </c>
    </row>
    <row r="207" s="14" customFormat="1">
      <c r="A207" s="14"/>
      <c r="B207" s="273"/>
      <c r="C207" s="274"/>
      <c r="D207" s="258" t="s">
        <v>266</v>
      </c>
      <c r="E207" s="275" t="s">
        <v>1</v>
      </c>
      <c r="F207" s="276" t="s">
        <v>269</v>
      </c>
      <c r="G207" s="274"/>
      <c r="H207" s="277">
        <v>154.28299999999999</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266</v>
      </c>
      <c r="AU207" s="283" t="s">
        <v>14</v>
      </c>
      <c r="AV207" s="14" t="s">
        <v>259</v>
      </c>
      <c r="AW207" s="14" t="s">
        <v>36</v>
      </c>
      <c r="AX207" s="14" t="s">
        <v>82</v>
      </c>
      <c r="AY207" s="283" t="s">
        <v>253</v>
      </c>
    </row>
    <row r="208" s="13" customFormat="1">
      <c r="A208" s="13"/>
      <c r="B208" s="262"/>
      <c r="C208" s="263"/>
      <c r="D208" s="258" t="s">
        <v>266</v>
      </c>
      <c r="E208" s="264" t="s">
        <v>1</v>
      </c>
      <c r="F208" s="265" t="s">
        <v>1539</v>
      </c>
      <c r="G208" s="263"/>
      <c r="H208" s="266">
        <v>69.427999999999997</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266</v>
      </c>
      <c r="AU208" s="272" t="s">
        <v>14</v>
      </c>
      <c r="AV208" s="13" t="s">
        <v>14</v>
      </c>
      <c r="AW208" s="13" t="s">
        <v>36</v>
      </c>
      <c r="AX208" s="13" t="s">
        <v>90</v>
      </c>
      <c r="AY208" s="272" t="s">
        <v>253</v>
      </c>
    </row>
    <row r="209" s="2" customFormat="1" ht="36" customHeight="1">
      <c r="A209" s="39"/>
      <c r="B209" s="40"/>
      <c r="C209" s="245" t="s">
        <v>308</v>
      </c>
      <c r="D209" s="245" t="s">
        <v>255</v>
      </c>
      <c r="E209" s="246" t="s">
        <v>1540</v>
      </c>
      <c r="F209" s="247" t="s">
        <v>1541</v>
      </c>
      <c r="G209" s="248" t="s">
        <v>152</v>
      </c>
      <c r="H209" s="249">
        <v>37.027999999999999</v>
      </c>
      <c r="I209" s="250"/>
      <c r="J209" s="251">
        <f>ROUND(I209*H209,2)</f>
        <v>0</v>
      </c>
      <c r="K209" s="247" t="s">
        <v>258</v>
      </c>
      <c r="L209" s="45"/>
      <c r="M209" s="252" t="s">
        <v>1</v>
      </c>
      <c r="N209" s="253" t="s">
        <v>47</v>
      </c>
      <c r="O209" s="92"/>
      <c r="P209" s="254">
        <f>O209*H209</f>
        <v>0</v>
      </c>
      <c r="Q209" s="254">
        <v>0</v>
      </c>
      <c r="R209" s="254">
        <f>Q209*H209</f>
        <v>0</v>
      </c>
      <c r="S209" s="254">
        <v>0</v>
      </c>
      <c r="T209" s="255">
        <f>S209*H209</f>
        <v>0</v>
      </c>
      <c r="U209" s="39"/>
      <c r="V209" s="39"/>
      <c r="W209" s="39"/>
      <c r="X209" s="39"/>
      <c r="Y209" s="39"/>
      <c r="Z209" s="39"/>
      <c r="AA209" s="39"/>
      <c r="AB209" s="39"/>
      <c r="AC209" s="39"/>
      <c r="AD209" s="39"/>
      <c r="AE209" s="39"/>
      <c r="AR209" s="256" t="s">
        <v>259</v>
      </c>
      <c r="AT209" s="256" t="s">
        <v>255</v>
      </c>
      <c r="AU209" s="256" t="s">
        <v>14</v>
      </c>
      <c r="AY209" s="18" t="s">
        <v>253</v>
      </c>
      <c r="BE209" s="257">
        <f>IF(N209="základní",J209,0)</f>
        <v>0</v>
      </c>
      <c r="BF209" s="257">
        <f>IF(N209="snížená",J209,0)</f>
        <v>0</v>
      </c>
      <c r="BG209" s="257">
        <f>IF(N209="zákl. přenesená",J209,0)</f>
        <v>0</v>
      </c>
      <c r="BH209" s="257">
        <f>IF(N209="sníž. přenesená",J209,0)</f>
        <v>0</v>
      </c>
      <c r="BI209" s="257">
        <f>IF(N209="nulová",J209,0)</f>
        <v>0</v>
      </c>
      <c r="BJ209" s="18" t="s">
        <v>90</v>
      </c>
      <c r="BK209" s="257">
        <f>ROUND(I209*H209,2)</f>
        <v>0</v>
      </c>
      <c r="BL209" s="18" t="s">
        <v>259</v>
      </c>
      <c r="BM209" s="256" t="s">
        <v>1542</v>
      </c>
    </row>
    <row r="210" s="2" customFormat="1">
      <c r="A210" s="39"/>
      <c r="B210" s="40"/>
      <c r="C210" s="41"/>
      <c r="D210" s="258" t="s">
        <v>261</v>
      </c>
      <c r="E210" s="41"/>
      <c r="F210" s="259" t="s">
        <v>1543</v>
      </c>
      <c r="G210" s="41"/>
      <c r="H210" s="41"/>
      <c r="I210" s="156"/>
      <c r="J210" s="41"/>
      <c r="K210" s="41"/>
      <c r="L210" s="45"/>
      <c r="M210" s="260"/>
      <c r="N210" s="261"/>
      <c r="O210" s="92"/>
      <c r="P210" s="92"/>
      <c r="Q210" s="92"/>
      <c r="R210" s="92"/>
      <c r="S210" s="92"/>
      <c r="T210" s="93"/>
      <c r="U210" s="39"/>
      <c r="V210" s="39"/>
      <c r="W210" s="39"/>
      <c r="X210" s="39"/>
      <c r="Y210" s="39"/>
      <c r="Z210" s="39"/>
      <c r="AA210" s="39"/>
      <c r="AB210" s="39"/>
      <c r="AC210" s="39"/>
      <c r="AD210" s="39"/>
      <c r="AE210" s="39"/>
      <c r="AT210" s="18" t="s">
        <v>261</v>
      </c>
      <c r="AU210" s="18" t="s">
        <v>14</v>
      </c>
    </row>
    <row r="211" s="13" customFormat="1">
      <c r="A211" s="13"/>
      <c r="B211" s="262"/>
      <c r="C211" s="263"/>
      <c r="D211" s="258" t="s">
        <v>266</v>
      </c>
      <c r="E211" s="264" t="s">
        <v>1</v>
      </c>
      <c r="F211" s="265" t="s">
        <v>1366</v>
      </c>
      <c r="G211" s="263"/>
      <c r="H211" s="266">
        <v>37.027999999999999</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266</v>
      </c>
      <c r="AU211" s="272" t="s">
        <v>14</v>
      </c>
      <c r="AV211" s="13" t="s">
        <v>14</v>
      </c>
      <c r="AW211" s="13" t="s">
        <v>36</v>
      </c>
      <c r="AX211" s="13" t="s">
        <v>82</v>
      </c>
      <c r="AY211" s="272" t="s">
        <v>253</v>
      </c>
    </row>
    <row r="212" s="14" customFormat="1">
      <c r="A212" s="14"/>
      <c r="B212" s="273"/>
      <c r="C212" s="274"/>
      <c r="D212" s="258" t="s">
        <v>266</v>
      </c>
      <c r="E212" s="275" t="s">
        <v>1</v>
      </c>
      <c r="F212" s="276" t="s">
        <v>269</v>
      </c>
      <c r="G212" s="274"/>
      <c r="H212" s="277">
        <v>37.027999999999999</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266</v>
      </c>
      <c r="AU212" s="283" t="s">
        <v>14</v>
      </c>
      <c r="AV212" s="14" t="s">
        <v>259</v>
      </c>
      <c r="AW212" s="14" t="s">
        <v>36</v>
      </c>
      <c r="AX212" s="14" t="s">
        <v>90</v>
      </c>
      <c r="AY212" s="283" t="s">
        <v>253</v>
      </c>
    </row>
    <row r="213" s="2" customFormat="1" ht="48" customHeight="1">
      <c r="A213" s="39"/>
      <c r="B213" s="40"/>
      <c r="C213" s="245" t="s">
        <v>313</v>
      </c>
      <c r="D213" s="245" t="s">
        <v>255</v>
      </c>
      <c r="E213" s="246" t="s">
        <v>1544</v>
      </c>
      <c r="F213" s="247" t="s">
        <v>1545</v>
      </c>
      <c r="G213" s="248" t="s">
        <v>152</v>
      </c>
      <c r="H213" s="249">
        <v>18.513999999999999</v>
      </c>
      <c r="I213" s="250"/>
      <c r="J213" s="251">
        <f>ROUND(I213*H213,2)</f>
        <v>0</v>
      </c>
      <c r="K213" s="247" t="s">
        <v>258</v>
      </c>
      <c r="L213" s="45"/>
      <c r="M213" s="252" t="s">
        <v>1</v>
      </c>
      <c r="N213" s="253" t="s">
        <v>47</v>
      </c>
      <c r="O213" s="92"/>
      <c r="P213" s="254">
        <f>O213*H213</f>
        <v>0</v>
      </c>
      <c r="Q213" s="254">
        <v>0</v>
      </c>
      <c r="R213" s="254">
        <f>Q213*H213</f>
        <v>0</v>
      </c>
      <c r="S213" s="254">
        <v>0</v>
      </c>
      <c r="T213" s="255">
        <f>S213*H213</f>
        <v>0</v>
      </c>
      <c r="U213" s="39"/>
      <c r="V213" s="39"/>
      <c r="W213" s="39"/>
      <c r="X213" s="39"/>
      <c r="Y213" s="39"/>
      <c r="Z213" s="39"/>
      <c r="AA213" s="39"/>
      <c r="AB213" s="39"/>
      <c r="AC213" s="39"/>
      <c r="AD213" s="39"/>
      <c r="AE213" s="39"/>
      <c r="AR213" s="256" t="s">
        <v>259</v>
      </c>
      <c r="AT213" s="256" t="s">
        <v>255</v>
      </c>
      <c r="AU213" s="256" t="s">
        <v>14</v>
      </c>
      <c r="AY213" s="18" t="s">
        <v>253</v>
      </c>
      <c r="BE213" s="257">
        <f>IF(N213="základní",J213,0)</f>
        <v>0</v>
      </c>
      <c r="BF213" s="257">
        <f>IF(N213="snížená",J213,0)</f>
        <v>0</v>
      </c>
      <c r="BG213" s="257">
        <f>IF(N213="zákl. přenesená",J213,0)</f>
        <v>0</v>
      </c>
      <c r="BH213" s="257">
        <f>IF(N213="sníž. přenesená",J213,0)</f>
        <v>0</v>
      </c>
      <c r="BI213" s="257">
        <f>IF(N213="nulová",J213,0)</f>
        <v>0</v>
      </c>
      <c r="BJ213" s="18" t="s">
        <v>90</v>
      </c>
      <c r="BK213" s="257">
        <f>ROUND(I213*H213,2)</f>
        <v>0</v>
      </c>
      <c r="BL213" s="18" t="s">
        <v>259</v>
      </c>
      <c r="BM213" s="256" t="s">
        <v>1546</v>
      </c>
    </row>
    <row r="214" s="2" customFormat="1">
      <c r="A214" s="39"/>
      <c r="B214" s="40"/>
      <c r="C214" s="41"/>
      <c r="D214" s="258" t="s">
        <v>261</v>
      </c>
      <c r="E214" s="41"/>
      <c r="F214" s="259" t="s">
        <v>1543</v>
      </c>
      <c r="G214" s="41"/>
      <c r="H214" s="41"/>
      <c r="I214" s="156"/>
      <c r="J214" s="41"/>
      <c r="K214" s="41"/>
      <c r="L214" s="45"/>
      <c r="M214" s="260"/>
      <c r="N214" s="261"/>
      <c r="O214" s="92"/>
      <c r="P214" s="92"/>
      <c r="Q214" s="92"/>
      <c r="R214" s="92"/>
      <c r="S214" s="92"/>
      <c r="T214" s="93"/>
      <c r="U214" s="39"/>
      <c r="V214" s="39"/>
      <c r="W214" s="39"/>
      <c r="X214" s="39"/>
      <c r="Y214" s="39"/>
      <c r="Z214" s="39"/>
      <c r="AA214" s="39"/>
      <c r="AB214" s="39"/>
      <c r="AC214" s="39"/>
      <c r="AD214" s="39"/>
      <c r="AE214" s="39"/>
      <c r="AT214" s="18" t="s">
        <v>261</v>
      </c>
      <c r="AU214" s="18" t="s">
        <v>14</v>
      </c>
    </row>
    <row r="215" s="13" customFormat="1">
      <c r="A215" s="13"/>
      <c r="B215" s="262"/>
      <c r="C215" s="263"/>
      <c r="D215" s="258" t="s">
        <v>266</v>
      </c>
      <c r="E215" s="264" t="s">
        <v>1</v>
      </c>
      <c r="F215" s="265" t="s">
        <v>1547</v>
      </c>
      <c r="G215" s="263"/>
      <c r="H215" s="266">
        <v>18.513999999999999</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266</v>
      </c>
      <c r="AU215" s="272" t="s">
        <v>14</v>
      </c>
      <c r="AV215" s="13" t="s">
        <v>14</v>
      </c>
      <c r="AW215" s="13" t="s">
        <v>36</v>
      </c>
      <c r="AX215" s="13" t="s">
        <v>82</v>
      </c>
      <c r="AY215" s="272" t="s">
        <v>253</v>
      </c>
    </row>
    <row r="216" s="14" customFormat="1">
      <c r="A216" s="14"/>
      <c r="B216" s="273"/>
      <c r="C216" s="274"/>
      <c r="D216" s="258" t="s">
        <v>266</v>
      </c>
      <c r="E216" s="275" t="s">
        <v>1</v>
      </c>
      <c r="F216" s="276" t="s">
        <v>269</v>
      </c>
      <c r="G216" s="274"/>
      <c r="H216" s="277">
        <v>18.513999999999999</v>
      </c>
      <c r="I216" s="278"/>
      <c r="J216" s="274"/>
      <c r="K216" s="274"/>
      <c r="L216" s="279"/>
      <c r="M216" s="280"/>
      <c r="N216" s="281"/>
      <c r="O216" s="281"/>
      <c r="P216" s="281"/>
      <c r="Q216" s="281"/>
      <c r="R216" s="281"/>
      <c r="S216" s="281"/>
      <c r="T216" s="282"/>
      <c r="U216" s="14"/>
      <c r="V216" s="14"/>
      <c r="W216" s="14"/>
      <c r="X216" s="14"/>
      <c r="Y216" s="14"/>
      <c r="Z216" s="14"/>
      <c r="AA216" s="14"/>
      <c r="AB216" s="14"/>
      <c r="AC216" s="14"/>
      <c r="AD216" s="14"/>
      <c r="AE216" s="14"/>
      <c r="AT216" s="283" t="s">
        <v>266</v>
      </c>
      <c r="AU216" s="283" t="s">
        <v>14</v>
      </c>
      <c r="AV216" s="14" t="s">
        <v>259</v>
      </c>
      <c r="AW216" s="14" t="s">
        <v>36</v>
      </c>
      <c r="AX216" s="14" t="s">
        <v>90</v>
      </c>
      <c r="AY216" s="283" t="s">
        <v>253</v>
      </c>
    </row>
    <row r="217" s="2" customFormat="1" ht="48" customHeight="1">
      <c r="A217" s="39"/>
      <c r="B217" s="40"/>
      <c r="C217" s="245" t="s">
        <v>318</v>
      </c>
      <c r="D217" s="245" t="s">
        <v>255</v>
      </c>
      <c r="E217" s="246" t="s">
        <v>1548</v>
      </c>
      <c r="F217" s="247" t="s">
        <v>1549</v>
      </c>
      <c r="G217" s="248" t="s">
        <v>152</v>
      </c>
      <c r="H217" s="249">
        <v>24.684999999999999</v>
      </c>
      <c r="I217" s="250"/>
      <c r="J217" s="251">
        <f>ROUND(I217*H217,2)</f>
        <v>0</v>
      </c>
      <c r="K217" s="247" t="s">
        <v>258</v>
      </c>
      <c r="L217" s="45"/>
      <c r="M217" s="252" t="s">
        <v>1</v>
      </c>
      <c r="N217" s="253" t="s">
        <v>47</v>
      </c>
      <c r="O217" s="92"/>
      <c r="P217" s="254">
        <f>O217*H217</f>
        <v>0</v>
      </c>
      <c r="Q217" s="254">
        <v>0</v>
      </c>
      <c r="R217" s="254">
        <f>Q217*H217</f>
        <v>0</v>
      </c>
      <c r="S217" s="254">
        <v>0</v>
      </c>
      <c r="T217" s="255">
        <f>S217*H217</f>
        <v>0</v>
      </c>
      <c r="U217" s="39"/>
      <c r="V217" s="39"/>
      <c r="W217" s="39"/>
      <c r="X217" s="39"/>
      <c r="Y217" s="39"/>
      <c r="Z217" s="39"/>
      <c r="AA217" s="39"/>
      <c r="AB217" s="39"/>
      <c r="AC217" s="39"/>
      <c r="AD217" s="39"/>
      <c r="AE217" s="39"/>
      <c r="AR217" s="256" t="s">
        <v>259</v>
      </c>
      <c r="AT217" s="256" t="s">
        <v>255</v>
      </c>
      <c r="AU217" s="256" t="s">
        <v>14</v>
      </c>
      <c r="AY217" s="18" t="s">
        <v>253</v>
      </c>
      <c r="BE217" s="257">
        <f>IF(N217="základní",J217,0)</f>
        <v>0</v>
      </c>
      <c r="BF217" s="257">
        <f>IF(N217="snížená",J217,0)</f>
        <v>0</v>
      </c>
      <c r="BG217" s="257">
        <f>IF(N217="zákl. přenesená",J217,0)</f>
        <v>0</v>
      </c>
      <c r="BH217" s="257">
        <f>IF(N217="sníž. přenesená",J217,0)</f>
        <v>0</v>
      </c>
      <c r="BI217" s="257">
        <f>IF(N217="nulová",J217,0)</f>
        <v>0</v>
      </c>
      <c r="BJ217" s="18" t="s">
        <v>90</v>
      </c>
      <c r="BK217" s="257">
        <f>ROUND(I217*H217,2)</f>
        <v>0</v>
      </c>
      <c r="BL217" s="18" t="s">
        <v>259</v>
      </c>
      <c r="BM217" s="256" t="s">
        <v>1550</v>
      </c>
    </row>
    <row r="218" s="2" customFormat="1">
      <c r="A218" s="39"/>
      <c r="B218" s="40"/>
      <c r="C218" s="41"/>
      <c r="D218" s="258" t="s">
        <v>261</v>
      </c>
      <c r="E218" s="41"/>
      <c r="F218" s="259" t="s">
        <v>1551</v>
      </c>
      <c r="G218" s="41"/>
      <c r="H218" s="41"/>
      <c r="I218" s="156"/>
      <c r="J218" s="41"/>
      <c r="K218" s="41"/>
      <c r="L218" s="45"/>
      <c r="M218" s="260"/>
      <c r="N218" s="261"/>
      <c r="O218" s="92"/>
      <c r="P218" s="92"/>
      <c r="Q218" s="92"/>
      <c r="R218" s="92"/>
      <c r="S218" s="92"/>
      <c r="T218" s="93"/>
      <c r="U218" s="39"/>
      <c r="V218" s="39"/>
      <c r="W218" s="39"/>
      <c r="X218" s="39"/>
      <c r="Y218" s="39"/>
      <c r="Z218" s="39"/>
      <c r="AA218" s="39"/>
      <c r="AB218" s="39"/>
      <c r="AC218" s="39"/>
      <c r="AD218" s="39"/>
      <c r="AE218" s="39"/>
      <c r="AT218" s="18" t="s">
        <v>261</v>
      </c>
      <c r="AU218" s="18" t="s">
        <v>14</v>
      </c>
    </row>
    <row r="219" s="13" customFormat="1">
      <c r="A219" s="13"/>
      <c r="B219" s="262"/>
      <c r="C219" s="263"/>
      <c r="D219" s="258" t="s">
        <v>266</v>
      </c>
      <c r="E219" s="264" t="s">
        <v>1</v>
      </c>
      <c r="F219" s="265" t="s">
        <v>1363</v>
      </c>
      <c r="G219" s="263"/>
      <c r="H219" s="266">
        <v>24.684999999999999</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266</v>
      </c>
      <c r="AU219" s="272" t="s">
        <v>14</v>
      </c>
      <c r="AV219" s="13" t="s">
        <v>14</v>
      </c>
      <c r="AW219" s="13" t="s">
        <v>36</v>
      </c>
      <c r="AX219" s="13" t="s">
        <v>82</v>
      </c>
      <c r="AY219" s="272" t="s">
        <v>253</v>
      </c>
    </row>
    <row r="220" s="14" customFormat="1">
      <c r="A220" s="14"/>
      <c r="B220" s="273"/>
      <c r="C220" s="274"/>
      <c r="D220" s="258" t="s">
        <v>266</v>
      </c>
      <c r="E220" s="275" t="s">
        <v>1</v>
      </c>
      <c r="F220" s="276" t="s">
        <v>269</v>
      </c>
      <c r="G220" s="274"/>
      <c r="H220" s="277">
        <v>24.684999999999999</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266</v>
      </c>
      <c r="AU220" s="283" t="s">
        <v>14</v>
      </c>
      <c r="AV220" s="14" t="s">
        <v>259</v>
      </c>
      <c r="AW220" s="14" t="s">
        <v>36</v>
      </c>
      <c r="AX220" s="14" t="s">
        <v>90</v>
      </c>
      <c r="AY220" s="283" t="s">
        <v>253</v>
      </c>
    </row>
    <row r="221" s="2" customFormat="1" ht="60" customHeight="1">
      <c r="A221" s="39"/>
      <c r="B221" s="40"/>
      <c r="C221" s="245" t="s">
        <v>323</v>
      </c>
      <c r="D221" s="245" t="s">
        <v>255</v>
      </c>
      <c r="E221" s="246" t="s">
        <v>1552</v>
      </c>
      <c r="F221" s="247" t="s">
        <v>1553</v>
      </c>
      <c r="G221" s="248" t="s">
        <v>152</v>
      </c>
      <c r="H221" s="249">
        <v>12.343</v>
      </c>
      <c r="I221" s="250"/>
      <c r="J221" s="251">
        <f>ROUND(I221*H221,2)</f>
        <v>0</v>
      </c>
      <c r="K221" s="247" t="s">
        <v>258</v>
      </c>
      <c r="L221" s="45"/>
      <c r="M221" s="252" t="s">
        <v>1</v>
      </c>
      <c r="N221" s="253" t="s">
        <v>47</v>
      </c>
      <c r="O221" s="92"/>
      <c r="P221" s="254">
        <f>O221*H221</f>
        <v>0</v>
      </c>
      <c r="Q221" s="254">
        <v>0</v>
      </c>
      <c r="R221" s="254">
        <f>Q221*H221</f>
        <v>0</v>
      </c>
      <c r="S221" s="254">
        <v>0</v>
      </c>
      <c r="T221" s="255">
        <f>S221*H221</f>
        <v>0</v>
      </c>
      <c r="U221" s="39"/>
      <c r="V221" s="39"/>
      <c r="W221" s="39"/>
      <c r="X221" s="39"/>
      <c r="Y221" s="39"/>
      <c r="Z221" s="39"/>
      <c r="AA221" s="39"/>
      <c r="AB221" s="39"/>
      <c r="AC221" s="39"/>
      <c r="AD221" s="39"/>
      <c r="AE221" s="39"/>
      <c r="AR221" s="256" t="s">
        <v>259</v>
      </c>
      <c r="AT221" s="256" t="s">
        <v>255</v>
      </c>
      <c r="AU221" s="256" t="s">
        <v>14</v>
      </c>
      <c r="AY221" s="18" t="s">
        <v>253</v>
      </c>
      <c r="BE221" s="257">
        <f>IF(N221="základní",J221,0)</f>
        <v>0</v>
      </c>
      <c r="BF221" s="257">
        <f>IF(N221="snížená",J221,0)</f>
        <v>0</v>
      </c>
      <c r="BG221" s="257">
        <f>IF(N221="zákl. přenesená",J221,0)</f>
        <v>0</v>
      </c>
      <c r="BH221" s="257">
        <f>IF(N221="sníž. přenesená",J221,0)</f>
        <v>0</v>
      </c>
      <c r="BI221" s="257">
        <f>IF(N221="nulová",J221,0)</f>
        <v>0</v>
      </c>
      <c r="BJ221" s="18" t="s">
        <v>90</v>
      </c>
      <c r="BK221" s="257">
        <f>ROUND(I221*H221,2)</f>
        <v>0</v>
      </c>
      <c r="BL221" s="18" t="s">
        <v>259</v>
      </c>
      <c r="BM221" s="256" t="s">
        <v>1554</v>
      </c>
    </row>
    <row r="222" s="2" customFormat="1">
      <c r="A222" s="39"/>
      <c r="B222" s="40"/>
      <c r="C222" s="41"/>
      <c r="D222" s="258" t="s">
        <v>261</v>
      </c>
      <c r="E222" s="41"/>
      <c r="F222" s="259" t="s">
        <v>1551</v>
      </c>
      <c r="G222" s="41"/>
      <c r="H222" s="41"/>
      <c r="I222" s="156"/>
      <c r="J222" s="41"/>
      <c r="K222" s="41"/>
      <c r="L222" s="45"/>
      <c r="M222" s="260"/>
      <c r="N222" s="261"/>
      <c r="O222" s="92"/>
      <c r="P222" s="92"/>
      <c r="Q222" s="92"/>
      <c r="R222" s="92"/>
      <c r="S222" s="92"/>
      <c r="T222" s="93"/>
      <c r="U222" s="39"/>
      <c r="V222" s="39"/>
      <c r="W222" s="39"/>
      <c r="X222" s="39"/>
      <c r="Y222" s="39"/>
      <c r="Z222" s="39"/>
      <c r="AA222" s="39"/>
      <c r="AB222" s="39"/>
      <c r="AC222" s="39"/>
      <c r="AD222" s="39"/>
      <c r="AE222" s="39"/>
      <c r="AT222" s="18" t="s">
        <v>261</v>
      </c>
      <c r="AU222" s="18" t="s">
        <v>14</v>
      </c>
    </row>
    <row r="223" s="13" customFormat="1">
      <c r="A223" s="13"/>
      <c r="B223" s="262"/>
      <c r="C223" s="263"/>
      <c r="D223" s="258" t="s">
        <v>266</v>
      </c>
      <c r="E223" s="264" t="s">
        <v>1</v>
      </c>
      <c r="F223" s="265" t="s">
        <v>1555</v>
      </c>
      <c r="G223" s="263"/>
      <c r="H223" s="266">
        <v>12.343</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266</v>
      </c>
      <c r="AU223" s="272" t="s">
        <v>14</v>
      </c>
      <c r="AV223" s="13" t="s">
        <v>14</v>
      </c>
      <c r="AW223" s="13" t="s">
        <v>36</v>
      </c>
      <c r="AX223" s="13" t="s">
        <v>82</v>
      </c>
      <c r="AY223" s="272" t="s">
        <v>253</v>
      </c>
    </row>
    <row r="224" s="14" customFormat="1">
      <c r="A224" s="14"/>
      <c r="B224" s="273"/>
      <c r="C224" s="274"/>
      <c r="D224" s="258" t="s">
        <v>266</v>
      </c>
      <c r="E224" s="275" t="s">
        <v>1</v>
      </c>
      <c r="F224" s="276" t="s">
        <v>269</v>
      </c>
      <c r="G224" s="274"/>
      <c r="H224" s="277">
        <v>12.343</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266</v>
      </c>
      <c r="AU224" s="283" t="s">
        <v>14</v>
      </c>
      <c r="AV224" s="14" t="s">
        <v>259</v>
      </c>
      <c r="AW224" s="14" t="s">
        <v>36</v>
      </c>
      <c r="AX224" s="14" t="s">
        <v>90</v>
      </c>
      <c r="AY224" s="283" t="s">
        <v>253</v>
      </c>
    </row>
    <row r="225" s="2" customFormat="1" ht="36" customHeight="1">
      <c r="A225" s="39"/>
      <c r="B225" s="40"/>
      <c r="C225" s="245" t="s">
        <v>8</v>
      </c>
      <c r="D225" s="245" t="s">
        <v>255</v>
      </c>
      <c r="E225" s="246" t="s">
        <v>1556</v>
      </c>
      <c r="F225" s="247" t="s">
        <v>1557</v>
      </c>
      <c r="G225" s="248" t="s">
        <v>152</v>
      </c>
      <c r="H225" s="249">
        <v>37.027999999999999</v>
      </c>
      <c r="I225" s="250"/>
      <c r="J225" s="251">
        <f>ROUND(I225*H225,2)</f>
        <v>0</v>
      </c>
      <c r="K225" s="247" t="s">
        <v>258</v>
      </c>
      <c r="L225" s="45"/>
      <c r="M225" s="252" t="s">
        <v>1</v>
      </c>
      <c r="N225" s="253" t="s">
        <v>47</v>
      </c>
      <c r="O225" s="92"/>
      <c r="P225" s="254">
        <f>O225*H225</f>
        <v>0</v>
      </c>
      <c r="Q225" s="254">
        <v>0</v>
      </c>
      <c r="R225" s="254">
        <f>Q225*H225</f>
        <v>0</v>
      </c>
      <c r="S225" s="254">
        <v>0</v>
      </c>
      <c r="T225" s="255">
        <f>S225*H225</f>
        <v>0</v>
      </c>
      <c r="U225" s="39"/>
      <c r="V225" s="39"/>
      <c r="W225" s="39"/>
      <c r="X225" s="39"/>
      <c r="Y225" s="39"/>
      <c r="Z225" s="39"/>
      <c r="AA225" s="39"/>
      <c r="AB225" s="39"/>
      <c r="AC225" s="39"/>
      <c r="AD225" s="39"/>
      <c r="AE225" s="39"/>
      <c r="AR225" s="256" t="s">
        <v>259</v>
      </c>
      <c r="AT225" s="256" t="s">
        <v>255</v>
      </c>
      <c r="AU225" s="256" t="s">
        <v>14</v>
      </c>
      <c r="AY225" s="18" t="s">
        <v>253</v>
      </c>
      <c r="BE225" s="257">
        <f>IF(N225="základní",J225,0)</f>
        <v>0</v>
      </c>
      <c r="BF225" s="257">
        <f>IF(N225="snížená",J225,0)</f>
        <v>0</v>
      </c>
      <c r="BG225" s="257">
        <f>IF(N225="zákl. přenesená",J225,0)</f>
        <v>0</v>
      </c>
      <c r="BH225" s="257">
        <f>IF(N225="sníž. přenesená",J225,0)</f>
        <v>0</v>
      </c>
      <c r="BI225" s="257">
        <f>IF(N225="nulová",J225,0)</f>
        <v>0</v>
      </c>
      <c r="BJ225" s="18" t="s">
        <v>90</v>
      </c>
      <c r="BK225" s="257">
        <f>ROUND(I225*H225,2)</f>
        <v>0</v>
      </c>
      <c r="BL225" s="18" t="s">
        <v>259</v>
      </c>
      <c r="BM225" s="256" t="s">
        <v>1558</v>
      </c>
    </row>
    <row r="226" s="2" customFormat="1">
      <c r="A226" s="39"/>
      <c r="B226" s="40"/>
      <c r="C226" s="41"/>
      <c r="D226" s="258" t="s">
        <v>261</v>
      </c>
      <c r="E226" s="41"/>
      <c r="F226" s="259" t="s">
        <v>1543</v>
      </c>
      <c r="G226" s="41"/>
      <c r="H226" s="41"/>
      <c r="I226" s="156"/>
      <c r="J226" s="41"/>
      <c r="K226" s="41"/>
      <c r="L226" s="45"/>
      <c r="M226" s="260"/>
      <c r="N226" s="261"/>
      <c r="O226" s="92"/>
      <c r="P226" s="92"/>
      <c r="Q226" s="92"/>
      <c r="R226" s="92"/>
      <c r="S226" s="92"/>
      <c r="T226" s="93"/>
      <c r="U226" s="39"/>
      <c r="V226" s="39"/>
      <c r="W226" s="39"/>
      <c r="X226" s="39"/>
      <c r="Y226" s="39"/>
      <c r="Z226" s="39"/>
      <c r="AA226" s="39"/>
      <c r="AB226" s="39"/>
      <c r="AC226" s="39"/>
      <c r="AD226" s="39"/>
      <c r="AE226" s="39"/>
      <c r="AT226" s="18" t="s">
        <v>261</v>
      </c>
      <c r="AU226" s="18" t="s">
        <v>14</v>
      </c>
    </row>
    <row r="227" s="13" customFormat="1">
      <c r="A227" s="13"/>
      <c r="B227" s="262"/>
      <c r="C227" s="263"/>
      <c r="D227" s="258" t="s">
        <v>266</v>
      </c>
      <c r="E227" s="264" t="s">
        <v>1</v>
      </c>
      <c r="F227" s="265" t="s">
        <v>1371</v>
      </c>
      <c r="G227" s="263"/>
      <c r="H227" s="266">
        <v>37.027999999999999</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266</v>
      </c>
      <c r="AU227" s="272" t="s">
        <v>14</v>
      </c>
      <c r="AV227" s="13" t="s">
        <v>14</v>
      </c>
      <c r="AW227" s="13" t="s">
        <v>36</v>
      </c>
      <c r="AX227" s="13" t="s">
        <v>82</v>
      </c>
      <c r="AY227" s="272" t="s">
        <v>253</v>
      </c>
    </row>
    <row r="228" s="14" customFormat="1">
      <c r="A228" s="14"/>
      <c r="B228" s="273"/>
      <c r="C228" s="274"/>
      <c r="D228" s="258" t="s">
        <v>266</v>
      </c>
      <c r="E228" s="275" t="s">
        <v>1</v>
      </c>
      <c r="F228" s="276" t="s">
        <v>269</v>
      </c>
      <c r="G228" s="274"/>
      <c r="H228" s="277">
        <v>37.027999999999999</v>
      </c>
      <c r="I228" s="278"/>
      <c r="J228" s="274"/>
      <c r="K228" s="274"/>
      <c r="L228" s="279"/>
      <c r="M228" s="280"/>
      <c r="N228" s="281"/>
      <c r="O228" s="281"/>
      <c r="P228" s="281"/>
      <c r="Q228" s="281"/>
      <c r="R228" s="281"/>
      <c r="S228" s="281"/>
      <c r="T228" s="282"/>
      <c r="U228" s="14"/>
      <c r="V228" s="14"/>
      <c r="W228" s="14"/>
      <c r="X228" s="14"/>
      <c r="Y228" s="14"/>
      <c r="Z228" s="14"/>
      <c r="AA228" s="14"/>
      <c r="AB228" s="14"/>
      <c r="AC228" s="14"/>
      <c r="AD228" s="14"/>
      <c r="AE228" s="14"/>
      <c r="AT228" s="283" t="s">
        <v>266</v>
      </c>
      <c r="AU228" s="283" t="s">
        <v>14</v>
      </c>
      <c r="AV228" s="14" t="s">
        <v>259</v>
      </c>
      <c r="AW228" s="14" t="s">
        <v>36</v>
      </c>
      <c r="AX228" s="14" t="s">
        <v>90</v>
      </c>
      <c r="AY228" s="283" t="s">
        <v>253</v>
      </c>
    </row>
    <row r="229" s="2" customFormat="1" ht="48" customHeight="1">
      <c r="A229" s="39"/>
      <c r="B229" s="40"/>
      <c r="C229" s="245" t="s">
        <v>330</v>
      </c>
      <c r="D229" s="245" t="s">
        <v>255</v>
      </c>
      <c r="E229" s="246" t="s">
        <v>1559</v>
      </c>
      <c r="F229" s="247" t="s">
        <v>1560</v>
      </c>
      <c r="G229" s="248" t="s">
        <v>152</v>
      </c>
      <c r="H229" s="249">
        <v>18.513999999999999</v>
      </c>
      <c r="I229" s="250"/>
      <c r="J229" s="251">
        <f>ROUND(I229*H229,2)</f>
        <v>0</v>
      </c>
      <c r="K229" s="247" t="s">
        <v>258</v>
      </c>
      <c r="L229" s="45"/>
      <c r="M229" s="252" t="s">
        <v>1</v>
      </c>
      <c r="N229" s="253" t="s">
        <v>47</v>
      </c>
      <c r="O229" s="92"/>
      <c r="P229" s="254">
        <f>O229*H229</f>
        <v>0</v>
      </c>
      <c r="Q229" s="254">
        <v>0</v>
      </c>
      <c r="R229" s="254">
        <f>Q229*H229</f>
        <v>0</v>
      </c>
      <c r="S229" s="254">
        <v>0</v>
      </c>
      <c r="T229" s="255">
        <f>S229*H229</f>
        <v>0</v>
      </c>
      <c r="U229" s="39"/>
      <c r="V229" s="39"/>
      <c r="W229" s="39"/>
      <c r="X229" s="39"/>
      <c r="Y229" s="39"/>
      <c r="Z229" s="39"/>
      <c r="AA229" s="39"/>
      <c r="AB229" s="39"/>
      <c r="AC229" s="39"/>
      <c r="AD229" s="39"/>
      <c r="AE229" s="39"/>
      <c r="AR229" s="256" t="s">
        <v>259</v>
      </c>
      <c r="AT229" s="256" t="s">
        <v>255</v>
      </c>
      <c r="AU229" s="256" t="s">
        <v>14</v>
      </c>
      <c r="AY229" s="18" t="s">
        <v>253</v>
      </c>
      <c r="BE229" s="257">
        <f>IF(N229="základní",J229,0)</f>
        <v>0</v>
      </c>
      <c r="BF229" s="257">
        <f>IF(N229="snížená",J229,0)</f>
        <v>0</v>
      </c>
      <c r="BG229" s="257">
        <f>IF(N229="zákl. přenesená",J229,0)</f>
        <v>0</v>
      </c>
      <c r="BH229" s="257">
        <f>IF(N229="sníž. přenesená",J229,0)</f>
        <v>0</v>
      </c>
      <c r="BI229" s="257">
        <f>IF(N229="nulová",J229,0)</f>
        <v>0</v>
      </c>
      <c r="BJ229" s="18" t="s">
        <v>90</v>
      </c>
      <c r="BK229" s="257">
        <f>ROUND(I229*H229,2)</f>
        <v>0</v>
      </c>
      <c r="BL229" s="18" t="s">
        <v>259</v>
      </c>
      <c r="BM229" s="256" t="s">
        <v>1561</v>
      </c>
    </row>
    <row r="230" s="2" customFormat="1">
      <c r="A230" s="39"/>
      <c r="B230" s="40"/>
      <c r="C230" s="41"/>
      <c r="D230" s="258" t="s">
        <v>261</v>
      </c>
      <c r="E230" s="41"/>
      <c r="F230" s="259" t="s">
        <v>1543</v>
      </c>
      <c r="G230" s="41"/>
      <c r="H230" s="41"/>
      <c r="I230" s="156"/>
      <c r="J230" s="41"/>
      <c r="K230" s="41"/>
      <c r="L230" s="45"/>
      <c r="M230" s="260"/>
      <c r="N230" s="261"/>
      <c r="O230" s="92"/>
      <c r="P230" s="92"/>
      <c r="Q230" s="92"/>
      <c r="R230" s="92"/>
      <c r="S230" s="92"/>
      <c r="T230" s="93"/>
      <c r="U230" s="39"/>
      <c r="V230" s="39"/>
      <c r="W230" s="39"/>
      <c r="X230" s="39"/>
      <c r="Y230" s="39"/>
      <c r="Z230" s="39"/>
      <c r="AA230" s="39"/>
      <c r="AB230" s="39"/>
      <c r="AC230" s="39"/>
      <c r="AD230" s="39"/>
      <c r="AE230" s="39"/>
      <c r="AT230" s="18" t="s">
        <v>261</v>
      </c>
      <c r="AU230" s="18" t="s">
        <v>14</v>
      </c>
    </row>
    <row r="231" s="13" customFormat="1">
      <c r="A231" s="13"/>
      <c r="B231" s="262"/>
      <c r="C231" s="263"/>
      <c r="D231" s="258" t="s">
        <v>266</v>
      </c>
      <c r="E231" s="264" t="s">
        <v>1</v>
      </c>
      <c r="F231" s="265" t="s">
        <v>1562</v>
      </c>
      <c r="G231" s="263"/>
      <c r="H231" s="266">
        <v>18.513999999999999</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266</v>
      </c>
      <c r="AU231" s="272" t="s">
        <v>14</v>
      </c>
      <c r="AV231" s="13" t="s">
        <v>14</v>
      </c>
      <c r="AW231" s="13" t="s">
        <v>36</v>
      </c>
      <c r="AX231" s="13" t="s">
        <v>82</v>
      </c>
      <c r="AY231" s="272" t="s">
        <v>253</v>
      </c>
    </row>
    <row r="232" s="14" customFormat="1">
      <c r="A232" s="14"/>
      <c r="B232" s="273"/>
      <c r="C232" s="274"/>
      <c r="D232" s="258" t="s">
        <v>266</v>
      </c>
      <c r="E232" s="275" t="s">
        <v>1</v>
      </c>
      <c r="F232" s="276" t="s">
        <v>269</v>
      </c>
      <c r="G232" s="274"/>
      <c r="H232" s="277">
        <v>18.513999999999999</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266</v>
      </c>
      <c r="AU232" s="283" t="s">
        <v>14</v>
      </c>
      <c r="AV232" s="14" t="s">
        <v>259</v>
      </c>
      <c r="AW232" s="14" t="s">
        <v>36</v>
      </c>
      <c r="AX232" s="14" t="s">
        <v>90</v>
      </c>
      <c r="AY232" s="283" t="s">
        <v>253</v>
      </c>
    </row>
    <row r="233" s="2" customFormat="1" ht="48" customHeight="1">
      <c r="A233" s="39"/>
      <c r="B233" s="40"/>
      <c r="C233" s="245" t="s">
        <v>336</v>
      </c>
      <c r="D233" s="245" t="s">
        <v>255</v>
      </c>
      <c r="E233" s="246" t="s">
        <v>1563</v>
      </c>
      <c r="F233" s="247" t="s">
        <v>1564</v>
      </c>
      <c r="G233" s="248" t="s">
        <v>152</v>
      </c>
      <c r="H233" s="249">
        <v>24.684999999999999</v>
      </c>
      <c r="I233" s="250"/>
      <c r="J233" s="251">
        <f>ROUND(I233*H233,2)</f>
        <v>0</v>
      </c>
      <c r="K233" s="247" t="s">
        <v>258</v>
      </c>
      <c r="L233" s="45"/>
      <c r="M233" s="252" t="s">
        <v>1</v>
      </c>
      <c r="N233" s="253" t="s">
        <v>47</v>
      </c>
      <c r="O233" s="92"/>
      <c r="P233" s="254">
        <f>O233*H233</f>
        <v>0</v>
      </c>
      <c r="Q233" s="254">
        <v>0</v>
      </c>
      <c r="R233" s="254">
        <f>Q233*H233</f>
        <v>0</v>
      </c>
      <c r="S233" s="254">
        <v>0</v>
      </c>
      <c r="T233" s="255">
        <f>S233*H233</f>
        <v>0</v>
      </c>
      <c r="U233" s="39"/>
      <c r="V233" s="39"/>
      <c r="W233" s="39"/>
      <c r="X233" s="39"/>
      <c r="Y233" s="39"/>
      <c r="Z233" s="39"/>
      <c r="AA233" s="39"/>
      <c r="AB233" s="39"/>
      <c r="AC233" s="39"/>
      <c r="AD233" s="39"/>
      <c r="AE233" s="39"/>
      <c r="AR233" s="256" t="s">
        <v>259</v>
      </c>
      <c r="AT233" s="256" t="s">
        <v>255</v>
      </c>
      <c r="AU233" s="256" t="s">
        <v>14</v>
      </c>
      <c r="AY233" s="18" t="s">
        <v>253</v>
      </c>
      <c r="BE233" s="257">
        <f>IF(N233="základní",J233,0)</f>
        <v>0</v>
      </c>
      <c r="BF233" s="257">
        <f>IF(N233="snížená",J233,0)</f>
        <v>0</v>
      </c>
      <c r="BG233" s="257">
        <f>IF(N233="zákl. přenesená",J233,0)</f>
        <v>0</v>
      </c>
      <c r="BH233" s="257">
        <f>IF(N233="sníž. přenesená",J233,0)</f>
        <v>0</v>
      </c>
      <c r="BI233" s="257">
        <f>IF(N233="nulová",J233,0)</f>
        <v>0</v>
      </c>
      <c r="BJ233" s="18" t="s">
        <v>90</v>
      </c>
      <c r="BK233" s="257">
        <f>ROUND(I233*H233,2)</f>
        <v>0</v>
      </c>
      <c r="BL233" s="18" t="s">
        <v>259</v>
      </c>
      <c r="BM233" s="256" t="s">
        <v>1565</v>
      </c>
    </row>
    <row r="234" s="2" customFormat="1">
      <c r="A234" s="39"/>
      <c r="B234" s="40"/>
      <c r="C234" s="41"/>
      <c r="D234" s="258" t="s">
        <v>261</v>
      </c>
      <c r="E234" s="41"/>
      <c r="F234" s="259" t="s">
        <v>1551</v>
      </c>
      <c r="G234" s="41"/>
      <c r="H234" s="41"/>
      <c r="I234" s="156"/>
      <c r="J234" s="41"/>
      <c r="K234" s="41"/>
      <c r="L234" s="45"/>
      <c r="M234" s="260"/>
      <c r="N234" s="261"/>
      <c r="O234" s="92"/>
      <c r="P234" s="92"/>
      <c r="Q234" s="92"/>
      <c r="R234" s="92"/>
      <c r="S234" s="92"/>
      <c r="T234" s="93"/>
      <c r="U234" s="39"/>
      <c r="V234" s="39"/>
      <c r="W234" s="39"/>
      <c r="X234" s="39"/>
      <c r="Y234" s="39"/>
      <c r="Z234" s="39"/>
      <c r="AA234" s="39"/>
      <c r="AB234" s="39"/>
      <c r="AC234" s="39"/>
      <c r="AD234" s="39"/>
      <c r="AE234" s="39"/>
      <c r="AT234" s="18" t="s">
        <v>261</v>
      </c>
      <c r="AU234" s="18" t="s">
        <v>14</v>
      </c>
    </row>
    <row r="235" s="13" customFormat="1">
      <c r="A235" s="13"/>
      <c r="B235" s="262"/>
      <c r="C235" s="263"/>
      <c r="D235" s="258" t="s">
        <v>266</v>
      </c>
      <c r="E235" s="264" t="s">
        <v>1</v>
      </c>
      <c r="F235" s="265" t="s">
        <v>1369</v>
      </c>
      <c r="G235" s="263"/>
      <c r="H235" s="266">
        <v>24.684999999999999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266</v>
      </c>
      <c r="AU235" s="272" t="s">
        <v>14</v>
      </c>
      <c r="AV235" s="13" t="s">
        <v>14</v>
      </c>
      <c r="AW235" s="13" t="s">
        <v>36</v>
      </c>
      <c r="AX235" s="13" t="s">
        <v>82</v>
      </c>
      <c r="AY235" s="272" t="s">
        <v>253</v>
      </c>
    </row>
    <row r="236" s="14" customFormat="1">
      <c r="A236" s="14"/>
      <c r="B236" s="273"/>
      <c r="C236" s="274"/>
      <c r="D236" s="258" t="s">
        <v>266</v>
      </c>
      <c r="E236" s="275" t="s">
        <v>1</v>
      </c>
      <c r="F236" s="276" t="s">
        <v>269</v>
      </c>
      <c r="G236" s="274"/>
      <c r="H236" s="277">
        <v>24.684999999999999</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266</v>
      </c>
      <c r="AU236" s="283" t="s">
        <v>14</v>
      </c>
      <c r="AV236" s="14" t="s">
        <v>259</v>
      </c>
      <c r="AW236" s="14" t="s">
        <v>36</v>
      </c>
      <c r="AX236" s="14" t="s">
        <v>90</v>
      </c>
      <c r="AY236" s="283" t="s">
        <v>253</v>
      </c>
    </row>
    <row r="237" s="2" customFormat="1" ht="60" customHeight="1">
      <c r="A237" s="39"/>
      <c r="B237" s="40"/>
      <c r="C237" s="245" t="s">
        <v>340</v>
      </c>
      <c r="D237" s="245" t="s">
        <v>255</v>
      </c>
      <c r="E237" s="246" t="s">
        <v>1566</v>
      </c>
      <c r="F237" s="247" t="s">
        <v>1567</v>
      </c>
      <c r="G237" s="248" t="s">
        <v>152</v>
      </c>
      <c r="H237" s="249">
        <v>12.343</v>
      </c>
      <c r="I237" s="250"/>
      <c r="J237" s="251">
        <f>ROUND(I237*H237,2)</f>
        <v>0</v>
      </c>
      <c r="K237" s="247" t="s">
        <v>258</v>
      </c>
      <c r="L237" s="45"/>
      <c r="M237" s="252" t="s">
        <v>1</v>
      </c>
      <c r="N237" s="253" t="s">
        <v>47</v>
      </c>
      <c r="O237" s="92"/>
      <c r="P237" s="254">
        <f>O237*H237</f>
        <v>0</v>
      </c>
      <c r="Q237" s="254">
        <v>0</v>
      </c>
      <c r="R237" s="254">
        <f>Q237*H237</f>
        <v>0</v>
      </c>
      <c r="S237" s="254">
        <v>0</v>
      </c>
      <c r="T237" s="255">
        <f>S237*H237</f>
        <v>0</v>
      </c>
      <c r="U237" s="39"/>
      <c r="V237" s="39"/>
      <c r="W237" s="39"/>
      <c r="X237" s="39"/>
      <c r="Y237" s="39"/>
      <c r="Z237" s="39"/>
      <c r="AA237" s="39"/>
      <c r="AB237" s="39"/>
      <c r="AC237" s="39"/>
      <c r="AD237" s="39"/>
      <c r="AE237" s="39"/>
      <c r="AR237" s="256" t="s">
        <v>259</v>
      </c>
      <c r="AT237" s="256" t="s">
        <v>255</v>
      </c>
      <c r="AU237" s="256" t="s">
        <v>14</v>
      </c>
      <c r="AY237" s="18" t="s">
        <v>253</v>
      </c>
      <c r="BE237" s="257">
        <f>IF(N237="základní",J237,0)</f>
        <v>0</v>
      </c>
      <c r="BF237" s="257">
        <f>IF(N237="snížená",J237,0)</f>
        <v>0</v>
      </c>
      <c r="BG237" s="257">
        <f>IF(N237="zákl. přenesená",J237,0)</f>
        <v>0</v>
      </c>
      <c r="BH237" s="257">
        <f>IF(N237="sníž. přenesená",J237,0)</f>
        <v>0</v>
      </c>
      <c r="BI237" s="257">
        <f>IF(N237="nulová",J237,0)</f>
        <v>0</v>
      </c>
      <c r="BJ237" s="18" t="s">
        <v>90</v>
      </c>
      <c r="BK237" s="257">
        <f>ROUND(I237*H237,2)</f>
        <v>0</v>
      </c>
      <c r="BL237" s="18" t="s">
        <v>259</v>
      </c>
      <c r="BM237" s="256" t="s">
        <v>1568</v>
      </c>
    </row>
    <row r="238" s="2" customFormat="1">
      <c r="A238" s="39"/>
      <c r="B238" s="40"/>
      <c r="C238" s="41"/>
      <c r="D238" s="258" t="s">
        <v>261</v>
      </c>
      <c r="E238" s="41"/>
      <c r="F238" s="259" t="s">
        <v>1551</v>
      </c>
      <c r="G238" s="41"/>
      <c r="H238" s="41"/>
      <c r="I238" s="156"/>
      <c r="J238" s="41"/>
      <c r="K238" s="41"/>
      <c r="L238" s="45"/>
      <c r="M238" s="260"/>
      <c r="N238" s="261"/>
      <c r="O238" s="92"/>
      <c r="P238" s="92"/>
      <c r="Q238" s="92"/>
      <c r="R238" s="92"/>
      <c r="S238" s="92"/>
      <c r="T238" s="93"/>
      <c r="U238" s="39"/>
      <c r="V238" s="39"/>
      <c r="W238" s="39"/>
      <c r="X238" s="39"/>
      <c r="Y238" s="39"/>
      <c r="Z238" s="39"/>
      <c r="AA238" s="39"/>
      <c r="AB238" s="39"/>
      <c r="AC238" s="39"/>
      <c r="AD238" s="39"/>
      <c r="AE238" s="39"/>
      <c r="AT238" s="18" t="s">
        <v>261</v>
      </c>
      <c r="AU238" s="18" t="s">
        <v>14</v>
      </c>
    </row>
    <row r="239" s="13" customFormat="1">
      <c r="A239" s="13"/>
      <c r="B239" s="262"/>
      <c r="C239" s="263"/>
      <c r="D239" s="258" t="s">
        <v>266</v>
      </c>
      <c r="E239" s="264" t="s">
        <v>1</v>
      </c>
      <c r="F239" s="265" t="s">
        <v>1569</v>
      </c>
      <c r="G239" s="263"/>
      <c r="H239" s="266">
        <v>12.343</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266</v>
      </c>
      <c r="AU239" s="272" t="s">
        <v>14</v>
      </c>
      <c r="AV239" s="13" t="s">
        <v>14</v>
      </c>
      <c r="AW239" s="13" t="s">
        <v>36</v>
      </c>
      <c r="AX239" s="13" t="s">
        <v>82</v>
      </c>
      <c r="AY239" s="272" t="s">
        <v>253</v>
      </c>
    </row>
    <row r="240" s="14" customFormat="1">
      <c r="A240" s="14"/>
      <c r="B240" s="273"/>
      <c r="C240" s="274"/>
      <c r="D240" s="258" t="s">
        <v>266</v>
      </c>
      <c r="E240" s="275" t="s">
        <v>1</v>
      </c>
      <c r="F240" s="276" t="s">
        <v>269</v>
      </c>
      <c r="G240" s="274"/>
      <c r="H240" s="277">
        <v>12.343</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266</v>
      </c>
      <c r="AU240" s="283" t="s">
        <v>14</v>
      </c>
      <c r="AV240" s="14" t="s">
        <v>259</v>
      </c>
      <c r="AW240" s="14" t="s">
        <v>36</v>
      </c>
      <c r="AX240" s="14" t="s">
        <v>90</v>
      </c>
      <c r="AY240" s="283" t="s">
        <v>253</v>
      </c>
    </row>
    <row r="241" s="2" customFormat="1" ht="48" customHeight="1">
      <c r="A241" s="39"/>
      <c r="B241" s="40"/>
      <c r="C241" s="245" t="s">
        <v>345</v>
      </c>
      <c r="D241" s="245" t="s">
        <v>255</v>
      </c>
      <c r="E241" s="246" t="s">
        <v>1570</v>
      </c>
      <c r="F241" s="247" t="s">
        <v>1571</v>
      </c>
      <c r="G241" s="248" t="s">
        <v>152</v>
      </c>
      <c r="H241" s="249">
        <v>12.343</v>
      </c>
      <c r="I241" s="250"/>
      <c r="J241" s="251">
        <f>ROUND(I241*H241,2)</f>
        <v>0</v>
      </c>
      <c r="K241" s="247" t="s">
        <v>258</v>
      </c>
      <c r="L241" s="45"/>
      <c r="M241" s="252" t="s">
        <v>1</v>
      </c>
      <c r="N241" s="253" t="s">
        <v>47</v>
      </c>
      <c r="O241" s="92"/>
      <c r="P241" s="254">
        <f>O241*H241</f>
        <v>0</v>
      </c>
      <c r="Q241" s="254">
        <v>0</v>
      </c>
      <c r="R241" s="254">
        <f>Q241*H241</f>
        <v>0</v>
      </c>
      <c r="S241" s="254">
        <v>0</v>
      </c>
      <c r="T241" s="255">
        <f>S241*H241</f>
        <v>0</v>
      </c>
      <c r="U241" s="39"/>
      <c r="V241" s="39"/>
      <c r="W241" s="39"/>
      <c r="X241" s="39"/>
      <c r="Y241" s="39"/>
      <c r="Z241" s="39"/>
      <c r="AA241" s="39"/>
      <c r="AB241" s="39"/>
      <c r="AC241" s="39"/>
      <c r="AD241" s="39"/>
      <c r="AE241" s="39"/>
      <c r="AR241" s="256" t="s">
        <v>259</v>
      </c>
      <c r="AT241" s="256" t="s">
        <v>255</v>
      </c>
      <c r="AU241" s="256" t="s">
        <v>14</v>
      </c>
      <c r="AY241" s="18" t="s">
        <v>253</v>
      </c>
      <c r="BE241" s="257">
        <f>IF(N241="základní",J241,0)</f>
        <v>0</v>
      </c>
      <c r="BF241" s="257">
        <f>IF(N241="snížená",J241,0)</f>
        <v>0</v>
      </c>
      <c r="BG241" s="257">
        <f>IF(N241="zákl. přenesená",J241,0)</f>
        <v>0</v>
      </c>
      <c r="BH241" s="257">
        <f>IF(N241="sníž. přenesená",J241,0)</f>
        <v>0</v>
      </c>
      <c r="BI241" s="257">
        <f>IF(N241="nulová",J241,0)</f>
        <v>0</v>
      </c>
      <c r="BJ241" s="18" t="s">
        <v>90</v>
      </c>
      <c r="BK241" s="257">
        <f>ROUND(I241*H241,2)</f>
        <v>0</v>
      </c>
      <c r="BL241" s="18" t="s">
        <v>259</v>
      </c>
      <c r="BM241" s="256" t="s">
        <v>1572</v>
      </c>
    </row>
    <row r="242" s="2" customFormat="1">
      <c r="A242" s="39"/>
      <c r="B242" s="40"/>
      <c r="C242" s="41"/>
      <c r="D242" s="258" t="s">
        <v>261</v>
      </c>
      <c r="E242" s="41"/>
      <c r="F242" s="259" t="s">
        <v>1551</v>
      </c>
      <c r="G242" s="41"/>
      <c r="H242" s="41"/>
      <c r="I242" s="156"/>
      <c r="J242" s="41"/>
      <c r="K242" s="41"/>
      <c r="L242" s="45"/>
      <c r="M242" s="260"/>
      <c r="N242" s="261"/>
      <c r="O242" s="92"/>
      <c r="P242" s="92"/>
      <c r="Q242" s="92"/>
      <c r="R242" s="92"/>
      <c r="S242" s="92"/>
      <c r="T242" s="93"/>
      <c r="U242" s="39"/>
      <c r="V242" s="39"/>
      <c r="W242" s="39"/>
      <c r="X242" s="39"/>
      <c r="Y242" s="39"/>
      <c r="Z242" s="39"/>
      <c r="AA242" s="39"/>
      <c r="AB242" s="39"/>
      <c r="AC242" s="39"/>
      <c r="AD242" s="39"/>
      <c r="AE242" s="39"/>
      <c r="AT242" s="18" t="s">
        <v>261</v>
      </c>
      <c r="AU242" s="18" t="s">
        <v>14</v>
      </c>
    </row>
    <row r="243" s="13" customFormat="1">
      <c r="A243" s="13"/>
      <c r="B243" s="262"/>
      <c r="C243" s="263"/>
      <c r="D243" s="258" t="s">
        <v>266</v>
      </c>
      <c r="E243" s="264" t="s">
        <v>1</v>
      </c>
      <c r="F243" s="265" t="s">
        <v>1373</v>
      </c>
      <c r="G243" s="263"/>
      <c r="H243" s="266">
        <v>12.343</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266</v>
      </c>
      <c r="AU243" s="272" t="s">
        <v>14</v>
      </c>
      <c r="AV243" s="13" t="s">
        <v>14</v>
      </c>
      <c r="AW243" s="13" t="s">
        <v>36</v>
      </c>
      <c r="AX243" s="13" t="s">
        <v>82</v>
      </c>
      <c r="AY243" s="272" t="s">
        <v>253</v>
      </c>
    </row>
    <row r="244" s="14" customFormat="1">
      <c r="A244" s="14"/>
      <c r="B244" s="273"/>
      <c r="C244" s="274"/>
      <c r="D244" s="258" t="s">
        <v>266</v>
      </c>
      <c r="E244" s="275" t="s">
        <v>1</v>
      </c>
      <c r="F244" s="276" t="s">
        <v>269</v>
      </c>
      <c r="G244" s="274"/>
      <c r="H244" s="277">
        <v>12.343</v>
      </c>
      <c r="I244" s="278"/>
      <c r="J244" s="274"/>
      <c r="K244" s="274"/>
      <c r="L244" s="279"/>
      <c r="M244" s="280"/>
      <c r="N244" s="281"/>
      <c r="O244" s="281"/>
      <c r="P244" s="281"/>
      <c r="Q244" s="281"/>
      <c r="R244" s="281"/>
      <c r="S244" s="281"/>
      <c r="T244" s="282"/>
      <c r="U244" s="14"/>
      <c r="V244" s="14"/>
      <c r="W244" s="14"/>
      <c r="X244" s="14"/>
      <c r="Y244" s="14"/>
      <c r="Z244" s="14"/>
      <c r="AA244" s="14"/>
      <c r="AB244" s="14"/>
      <c r="AC244" s="14"/>
      <c r="AD244" s="14"/>
      <c r="AE244" s="14"/>
      <c r="AT244" s="283" t="s">
        <v>266</v>
      </c>
      <c r="AU244" s="283" t="s">
        <v>14</v>
      </c>
      <c r="AV244" s="14" t="s">
        <v>259</v>
      </c>
      <c r="AW244" s="14" t="s">
        <v>36</v>
      </c>
      <c r="AX244" s="14" t="s">
        <v>90</v>
      </c>
      <c r="AY244" s="283" t="s">
        <v>253</v>
      </c>
    </row>
    <row r="245" s="2" customFormat="1" ht="60" customHeight="1">
      <c r="A245" s="39"/>
      <c r="B245" s="40"/>
      <c r="C245" s="245" t="s">
        <v>349</v>
      </c>
      <c r="D245" s="245" t="s">
        <v>255</v>
      </c>
      <c r="E245" s="246" t="s">
        <v>1573</v>
      </c>
      <c r="F245" s="247" t="s">
        <v>1574</v>
      </c>
      <c r="G245" s="248" t="s">
        <v>152</v>
      </c>
      <c r="H245" s="249">
        <v>44.719999999999999</v>
      </c>
      <c r="I245" s="250"/>
      <c r="J245" s="251">
        <f>ROUND(I245*H245,2)</f>
        <v>0</v>
      </c>
      <c r="K245" s="247" t="s">
        <v>258</v>
      </c>
      <c r="L245" s="45"/>
      <c r="M245" s="252" t="s">
        <v>1</v>
      </c>
      <c r="N245" s="253" t="s">
        <v>47</v>
      </c>
      <c r="O245" s="92"/>
      <c r="P245" s="254">
        <f>O245*H245</f>
        <v>0</v>
      </c>
      <c r="Q245" s="254">
        <v>0</v>
      </c>
      <c r="R245" s="254">
        <f>Q245*H245</f>
        <v>0</v>
      </c>
      <c r="S245" s="254">
        <v>0</v>
      </c>
      <c r="T245" s="255">
        <f>S245*H245</f>
        <v>0</v>
      </c>
      <c r="U245" s="39"/>
      <c r="V245" s="39"/>
      <c r="W245" s="39"/>
      <c r="X245" s="39"/>
      <c r="Y245" s="39"/>
      <c r="Z245" s="39"/>
      <c r="AA245" s="39"/>
      <c r="AB245" s="39"/>
      <c r="AC245" s="39"/>
      <c r="AD245" s="39"/>
      <c r="AE245" s="39"/>
      <c r="AR245" s="256" t="s">
        <v>259</v>
      </c>
      <c r="AT245" s="256" t="s">
        <v>255</v>
      </c>
      <c r="AU245" s="256" t="s">
        <v>14</v>
      </c>
      <c r="AY245" s="18" t="s">
        <v>253</v>
      </c>
      <c r="BE245" s="257">
        <f>IF(N245="základní",J245,0)</f>
        <v>0</v>
      </c>
      <c r="BF245" s="257">
        <f>IF(N245="snížená",J245,0)</f>
        <v>0</v>
      </c>
      <c r="BG245" s="257">
        <f>IF(N245="zákl. přenesená",J245,0)</f>
        <v>0</v>
      </c>
      <c r="BH245" s="257">
        <f>IF(N245="sníž. přenesená",J245,0)</f>
        <v>0</v>
      </c>
      <c r="BI245" s="257">
        <f>IF(N245="nulová",J245,0)</f>
        <v>0</v>
      </c>
      <c r="BJ245" s="18" t="s">
        <v>90</v>
      </c>
      <c r="BK245" s="257">
        <f>ROUND(I245*H245,2)</f>
        <v>0</v>
      </c>
      <c r="BL245" s="18" t="s">
        <v>259</v>
      </c>
      <c r="BM245" s="256" t="s">
        <v>1575</v>
      </c>
    </row>
    <row r="246" s="2" customFormat="1">
      <c r="A246" s="39"/>
      <c r="B246" s="40"/>
      <c r="C246" s="41"/>
      <c r="D246" s="258" t="s">
        <v>261</v>
      </c>
      <c r="E246" s="41"/>
      <c r="F246" s="259" t="s">
        <v>1576</v>
      </c>
      <c r="G246" s="41"/>
      <c r="H246" s="41"/>
      <c r="I246" s="156"/>
      <c r="J246" s="41"/>
      <c r="K246" s="41"/>
      <c r="L246" s="45"/>
      <c r="M246" s="260"/>
      <c r="N246" s="261"/>
      <c r="O246" s="92"/>
      <c r="P246" s="92"/>
      <c r="Q246" s="92"/>
      <c r="R246" s="92"/>
      <c r="S246" s="92"/>
      <c r="T246" s="93"/>
      <c r="U246" s="39"/>
      <c r="V246" s="39"/>
      <c r="W246" s="39"/>
      <c r="X246" s="39"/>
      <c r="Y246" s="39"/>
      <c r="Z246" s="39"/>
      <c r="AA246" s="39"/>
      <c r="AB246" s="39"/>
      <c r="AC246" s="39"/>
      <c r="AD246" s="39"/>
      <c r="AE246" s="39"/>
      <c r="AT246" s="18" t="s">
        <v>261</v>
      </c>
      <c r="AU246" s="18" t="s">
        <v>14</v>
      </c>
    </row>
    <row r="247" s="13" customFormat="1">
      <c r="A247" s="13"/>
      <c r="B247" s="262"/>
      <c r="C247" s="263"/>
      <c r="D247" s="258" t="s">
        <v>266</v>
      </c>
      <c r="E247" s="264" t="s">
        <v>1</v>
      </c>
      <c r="F247" s="265" t="s">
        <v>1577</v>
      </c>
      <c r="G247" s="263"/>
      <c r="H247" s="266">
        <v>20.5</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266</v>
      </c>
      <c r="AU247" s="272" t="s">
        <v>14</v>
      </c>
      <c r="AV247" s="13" t="s">
        <v>14</v>
      </c>
      <c r="AW247" s="13" t="s">
        <v>36</v>
      </c>
      <c r="AX247" s="13" t="s">
        <v>82</v>
      </c>
      <c r="AY247" s="272" t="s">
        <v>253</v>
      </c>
    </row>
    <row r="248" s="13" customFormat="1">
      <c r="A248" s="13"/>
      <c r="B248" s="262"/>
      <c r="C248" s="263"/>
      <c r="D248" s="258" t="s">
        <v>266</v>
      </c>
      <c r="E248" s="264" t="s">
        <v>1</v>
      </c>
      <c r="F248" s="265" t="s">
        <v>1578</v>
      </c>
      <c r="G248" s="263"/>
      <c r="H248" s="266">
        <v>11.4</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266</v>
      </c>
      <c r="AU248" s="272" t="s">
        <v>14</v>
      </c>
      <c r="AV248" s="13" t="s">
        <v>14</v>
      </c>
      <c r="AW248" s="13" t="s">
        <v>36</v>
      </c>
      <c r="AX248" s="13" t="s">
        <v>82</v>
      </c>
      <c r="AY248" s="272" t="s">
        <v>253</v>
      </c>
    </row>
    <row r="249" s="13" customFormat="1">
      <c r="A249" s="13"/>
      <c r="B249" s="262"/>
      <c r="C249" s="263"/>
      <c r="D249" s="258" t="s">
        <v>266</v>
      </c>
      <c r="E249" s="264" t="s">
        <v>1</v>
      </c>
      <c r="F249" s="265" t="s">
        <v>1579</v>
      </c>
      <c r="G249" s="263"/>
      <c r="H249" s="266">
        <v>10.85</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266</v>
      </c>
      <c r="AU249" s="272" t="s">
        <v>14</v>
      </c>
      <c r="AV249" s="13" t="s">
        <v>14</v>
      </c>
      <c r="AW249" s="13" t="s">
        <v>36</v>
      </c>
      <c r="AX249" s="13" t="s">
        <v>82</v>
      </c>
      <c r="AY249" s="272" t="s">
        <v>253</v>
      </c>
    </row>
    <row r="250" s="13" customFormat="1">
      <c r="A250" s="13"/>
      <c r="B250" s="262"/>
      <c r="C250" s="263"/>
      <c r="D250" s="258" t="s">
        <v>266</v>
      </c>
      <c r="E250" s="264" t="s">
        <v>1</v>
      </c>
      <c r="F250" s="265" t="s">
        <v>1580</v>
      </c>
      <c r="G250" s="263"/>
      <c r="H250" s="266">
        <v>11.85</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266</v>
      </c>
      <c r="AU250" s="272" t="s">
        <v>14</v>
      </c>
      <c r="AV250" s="13" t="s">
        <v>14</v>
      </c>
      <c r="AW250" s="13" t="s">
        <v>36</v>
      </c>
      <c r="AX250" s="13" t="s">
        <v>82</v>
      </c>
      <c r="AY250" s="272" t="s">
        <v>253</v>
      </c>
    </row>
    <row r="251" s="13" customFormat="1">
      <c r="A251" s="13"/>
      <c r="B251" s="262"/>
      <c r="C251" s="263"/>
      <c r="D251" s="258" t="s">
        <v>266</v>
      </c>
      <c r="E251" s="264" t="s">
        <v>1</v>
      </c>
      <c r="F251" s="265" t="s">
        <v>1581</v>
      </c>
      <c r="G251" s="263"/>
      <c r="H251" s="266">
        <v>57.201000000000001</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266</v>
      </c>
      <c r="AU251" s="272" t="s">
        <v>14</v>
      </c>
      <c r="AV251" s="13" t="s">
        <v>14</v>
      </c>
      <c r="AW251" s="13" t="s">
        <v>36</v>
      </c>
      <c r="AX251" s="13" t="s">
        <v>82</v>
      </c>
      <c r="AY251" s="272" t="s">
        <v>253</v>
      </c>
    </row>
    <row r="252" s="14" customFormat="1">
      <c r="A252" s="14"/>
      <c r="B252" s="273"/>
      <c r="C252" s="274"/>
      <c r="D252" s="258" t="s">
        <v>266</v>
      </c>
      <c r="E252" s="275" t="s">
        <v>1380</v>
      </c>
      <c r="F252" s="276" t="s">
        <v>269</v>
      </c>
      <c r="G252" s="274"/>
      <c r="H252" s="277">
        <v>111.801</v>
      </c>
      <c r="I252" s="278"/>
      <c r="J252" s="274"/>
      <c r="K252" s="274"/>
      <c r="L252" s="279"/>
      <c r="M252" s="280"/>
      <c r="N252" s="281"/>
      <c r="O252" s="281"/>
      <c r="P252" s="281"/>
      <c r="Q252" s="281"/>
      <c r="R252" s="281"/>
      <c r="S252" s="281"/>
      <c r="T252" s="282"/>
      <c r="U252" s="14"/>
      <c r="V252" s="14"/>
      <c r="W252" s="14"/>
      <c r="X252" s="14"/>
      <c r="Y252" s="14"/>
      <c r="Z252" s="14"/>
      <c r="AA252" s="14"/>
      <c r="AB252" s="14"/>
      <c r="AC252" s="14"/>
      <c r="AD252" s="14"/>
      <c r="AE252" s="14"/>
      <c r="AT252" s="283" t="s">
        <v>266</v>
      </c>
      <c r="AU252" s="283" t="s">
        <v>14</v>
      </c>
      <c r="AV252" s="14" t="s">
        <v>259</v>
      </c>
      <c r="AW252" s="14" t="s">
        <v>36</v>
      </c>
      <c r="AX252" s="14" t="s">
        <v>82</v>
      </c>
      <c r="AY252" s="283" t="s">
        <v>253</v>
      </c>
    </row>
    <row r="253" s="13" customFormat="1">
      <c r="A253" s="13"/>
      <c r="B253" s="262"/>
      <c r="C253" s="263"/>
      <c r="D253" s="258" t="s">
        <v>266</v>
      </c>
      <c r="E253" s="264" t="s">
        <v>1383</v>
      </c>
      <c r="F253" s="265" t="s">
        <v>1582</v>
      </c>
      <c r="G253" s="263"/>
      <c r="H253" s="266">
        <v>44.719999999999999</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266</v>
      </c>
      <c r="AU253" s="272" t="s">
        <v>14</v>
      </c>
      <c r="AV253" s="13" t="s">
        <v>14</v>
      </c>
      <c r="AW253" s="13" t="s">
        <v>36</v>
      </c>
      <c r="AX253" s="13" t="s">
        <v>90</v>
      </c>
      <c r="AY253" s="272" t="s">
        <v>253</v>
      </c>
    </row>
    <row r="254" s="13" customFormat="1">
      <c r="A254" s="13"/>
      <c r="B254" s="262"/>
      <c r="C254" s="263"/>
      <c r="D254" s="258" t="s">
        <v>266</v>
      </c>
      <c r="E254" s="264" t="s">
        <v>1386</v>
      </c>
      <c r="F254" s="265" t="s">
        <v>1583</v>
      </c>
      <c r="G254" s="263"/>
      <c r="H254" s="266">
        <v>44.719999999999999</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266</v>
      </c>
      <c r="AU254" s="272" t="s">
        <v>14</v>
      </c>
      <c r="AV254" s="13" t="s">
        <v>14</v>
      </c>
      <c r="AW254" s="13" t="s">
        <v>36</v>
      </c>
      <c r="AX254" s="13" t="s">
        <v>82</v>
      </c>
      <c r="AY254" s="272" t="s">
        <v>253</v>
      </c>
    </row>
    <row r="255" s="13" customFormat="1">
      <c r="A255" s="13"/>
      <c r="B255" s="262"/>
      <c r="C255" s="263"/>
      <c r="D255" s="258" t="s">
        <v>266</v>
      </c>
      <c r="E255" s="264" t="s">
        <v>1388</v>
      </c>
      <c r="F255" s="265" t="s">
        <v>1584</v>
      </c>
      <c r="G255" s="263"/>
      <c r="H255" s="266">
        <v>22.359999999999999</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266</v>
      </c>
      <c r="AU255" s="272" t="s">
        <v>14</v>
      </c>
      <c r="AV255" s="13" t="s">
        <v>14</v>
      </c>
      <c r="AW255" s="13" t="s">
        <v>36</v>
      </c>
      <c r="AX255" s="13" t="s">
        <v>82</v>
      </c>
      <c r="AY255" s="272" t="s">
        <v>253</v>
      </c>
    </row>
    <row r="256" s="14" customFormat="1">
      <c r="A256" s="14"/>
      <c r="B256" s="273"/>
      <c r="C256" s="274"/>
      <c r="D256" s="258" t="s">
        <v>266</v>
      </c>
      <c r="E256" s="275" t="s">
        <v>1</v>
      </c>
      <c r="F256" s="276" t="s">
        <v>269</v>
      </c>
      <c r="G256" s="274"/>
      <c r="H256" s="277">
        <v>111.8</v>
      </c>
      <c r="I256" s="278"/>
      <c r="J256" s="274"/>
      <c r="K256" s="274"/>
      <c r="L256" s="279"/>
      <c r="M256" s="280"/>
      <c r="N256" s="281"/>
      <c r="O256" s="281"/>
      <c r="P256" s="281"/>
      <c r="Q256" s="281"/>
      <c r="R256" s="281"/>
      <c r="S256" s="281"/>
      <c r="T256" s="282"/>
      <c r="U256" s="14"/>
      <c r="V256" s="14"/>
      <c r="W256" s="14"/>
      <c r="X256" s="14"/>
      <c r="Y256" s="14"/>
      <c r="Z256" s="14"/>
      <c r="AA256" s="14"/>
      <c r="AB256" s="14"/>
      <c r="AC256" s="14"/>
      <c r="AD256" s="14"/>
      <c r="AE256" s="14"/>
      <c r="AT256" s="283" t="s">
        <v>266</v>
      </c>
      <c r="AU256" s="283" t="s">
        <v>14</v>
      </c>
      <c r="AV256" s="14" t="s">
        <v>259</v>
      </c>
      <c r="AW256" s="14" t="s">
        <v>36</v>
      </c>
      <c r="AX256" s="14" t="s">
        <v>82</v>
      </c>
      <c r="AY256" s="283" t="s">
        <v>253</v>
      </c>
    </row>
    <row r="257" s="2" customFormat="1" ht="60" customHeight="1">
      <c r="A257" s="39"/>
      <c r="B257" s="40"/>
      <c r="C257" s="245" t="s">
        <v>7</v>
      </c>
      <c r="D257" s="245" t="s">
        <v>255</v>
      </c>
      <c r="E257" s="246" t="s">
        <v>1585</v>
      </c>
      <c r="F257" s="247" t="s">
        <v>1586</v>
      </c>
      <c r="G257" s="248" t="s">
        <v>152</v>
      </c>
      <c r="H257" s="249">
        <v>22.359999999999999</v>
      </c>
      <c r="I257" s="250"/>
      <c r="J257" s="251">
        <f>ROUND(I257*H257,2)</f>
        <v>0</v>
      </c>
      <c r="K257" s="247" t="s">
        <v>258</v>
      </c>
      <c r="L257" s="45"/>
      <c r="M257" s="252" t="s">
        <v>1</v>
      </c>
      <c r="N257" s="253" t="s">
        <v>47</v>
      </c>
      <c r="O257" s="92"/>
      <c r="P257" s="254">
        <f>O257*H257</f>
        <v>0</v>
      </c>
      <c r="Q257" s="254">
        <v>0</v>
      </c>
      <c r="R257" s="254">
        <f>Q257*H257</f>
        <v>0</v>
      </c>
      <c r="S257" s="254">
        <v>0</v>
      </c>
      <c r="T257" s="255">
        <f>S257*H257</f>
        <v>0</v>
      </c>
      <c r="U257" s="39"/>
      <c r="V257" s="39"/>
      <c r="W257" s="39"/>
      <c r="X257" s="39"/>
      <c r="Y257" s="39"/>
      <c r="Z257" s="39"/>
      <c r="AA257" s="39"/>
      <c r="AB257" s="39"/>
      <c r="AC257" s="39"/>
      <c r="AD257" s="39"/>
      <c r="AE257" s="39"/>
      <c r="AR257" s="256" t="s">
        <v>259</v>
      </c>
      <c r="AT257" s="256" t="s">
        <v>255</v>
      </c>
      <c r="AU257" s="256" t="s">
        <v>14</v>
      </c>
      <c r="AY257" s="18" t="s">
        <v>253</v>
      </c>
      <c r="BE257" s="257">
        <f>IF(N257="základní",J257,0)</f>
        <v>0</v>
      </c>
      <c r="BF257" s="257">
        <f>IF(N257="snížená",J257,0)</f>
        <v>0</v>
      </c>
      <c r="BG257" s="257">
        <f>IF(N257="zákl. přenesená",J257,0)</f>
        <v>0</v>
      </c>
      <c r="BH257" s="257">
        <f>IF(N257="sníž. přenesená",J257,0)</f>
        <v>0</v>
      </c>
      <c r="BI257" s="257">
        <f>IF(N257="nulová",J257,0)</f>
        <v>0</v>
      </c>
      <c r="BJ257" s="18" t="s">
        <v>90</v>
      </c>
      <c r="BK257" s="257">
        <f>ROUND(I257*H257,2)</f>
        <v>0</v>
      </c>
      <c r="BL257" s="18" t="s">
        <v>259</v>
      </c>
      <c r="BM257" s="256" t="s">
        <v>1587</v>
      </c>
    </row>
    <row r="258" s="2" customFormat="1">
      <c r="A258" s="39"/>
      <c r="B258" s="40"/>
      <c r="C258" s="41"/>
      <c r="D258" s="258" t="s">
        <v>261</v>
      </c>
      <c r="E258" s="41"/>
      <c r="F258" s="259" t="s">
        <v>1576</v>
      </c>
      <c r="G258" s="41"/>
      <c r="H258" s="41"/>
      <c r="I258" s="156"/>
      <c r="J258" s="41"/>
      <c r="K258" s="41"/>
      <c r="L258" s="45"/>
      <c r="M258" s="260"/>
      <c r="N258" s="261"/>
      <c r="O258" s="92"/>
      <c r="P258" s="92"/>
      <c r="Q258" s="92"/>
      <c r="R258" s="92"/>
      <c r="S258" s="92"/>
      <c r="T258" s="93"/>
      <c r="U258" s="39"/>
      <c r="V258" s="39"/>
      <c r="W258" s="39"/>
      <c r="X258" s="39"/>
      <c r="Y258" s="39"/>
      <c r="Z258" s="39"/>
      <c r="AA258" s="39"/>
      <c r="AB258" s="39"/>
      <c r="AC258" s="39"/>
      <c r="AD258" s="39"/>
      <c r="AE258" s="39"/>
      <c r="AT258" s="18" t="s">
        <v>261</v>
      </c>
      <c r="AU258" s="18" t="s">
        <v>14</v>
      </c>
    </row>
    <row r="259" s="13" customFormat="1">
      <c r="A259" s="13"/>
      <c r="B259" s="262"/>
      <c r="C259" s="263"/>
      <c r="D259" s="258" t="s">
        <v>266</v>
      </c>
      <c r="E259" s="264" t="s">
        <v>1</v>
      </c>
      <c r="F259" s="265" t="s">
        <v>1588</v>
      </c>
      <c r="G259" s="263"/>
      <c r="H259" s="266">
        <v>22.359999999999999</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266</v>
      </c>
      <c r="AU259" s="272" t="s">
        <v>14</v>
      </c>
      <c r="AV259" s="13" t="s">
        <v>14</v>
      </c>
      <c r="AW259" s="13" t="s">
        <v>36</v>
      </c>
      <c r="AX259" s="13" t="s">
        <v>82</v>
      </c>
      <c r="AY259" s="272" t="s">
        <v>253</v>
      </c>
    </row>
    <row r="260" s="14" customFormat="1">
      <c r="A260" s="14"/>
      <c r="B260" s="273"/>
      <c r="C260" s="274"/>
      <c r="D260" s="258" t="s">
        <v>266</v>
      </c>
      <c r="E260" s="275" t="s">
        <v>1</v>
      </c>
      <c r="F260" s="276" t="s">
        <v>269</v>
      </c>
      <c r="G260" s="274"/>
      <c r="H260" s="277">
        <v>22.359999999999999</v>
      </c>
      <c r="I260" s="278"/>
      <c r="J260" s="274"/>
      <c r="K260" s="274"/>
      <c r="L260" s="279"/>
      <c r="M260" s="280"/>
      <c r="N260" s="281"/>
      <c r="O260" s="281"/>
      <c r="P260" s="281"/>
      <c r="Q260" s="281"/>
      <c r="R260" s="281"/>
      <c r="S260" s="281"/>
      <c r="T260" s="282"/>
      <c r="U260" s="14"/>
      <c r="V260" s="14"/>
      <c r="W260" s="14"/>
      <c r="X260" s="14"/>
      <c r="Y260" s="14"/>
      <c r="Z260" s="14"/>
      <c r="AA260" s="14"/>
      <c r="AB260" s="14"/>
      <c r="AC260" s="14"/>
      <c r="AD260" s="14"/>
      <c r="AE260" s="14"/>
      <c r="AT260" s="283" t="s">
        <v>266</v>
      </c>
      <c r="AU260" s="283" t="s">
        <v>14</v>
      </c>
      <c r="AV260" s="14" t="s">
        <v>259</v>
      </c>
      <c r="AW260" s="14" t="s">
        <v>36</v>
      </c>
      <c r="AX260" s="14" t="s">
        <v>90</v>
      </c>
      <c r="AY260" s="283" t="s">
        <v>253</v>
      </c>
    </row>
    <row r="261" s="2" customFormat="1" ht="60" customHeight="1">
      <c r="A261" s="39"/>
      <c r="B261" s="40"/>
      <c r="C261" s="245" t="s">
        <v>360</v>
      </c>
      <c r="D261" s="245" t="s">
        <v>255</v>
      </c>
      <c r="E261" s="246" t="s">
        <v>1589</v>
      </c>
      <c r="F261" s="247" t="s">
        <v>1590</v>
      </c>
      <c r="G261" s="248" t="s">
        <v>152</v>
      </c>
      <c r="H261" s="249">
        <v>44.719999999999999</v>
      </c>
      <c r="I261" s="250"/>
      <c r="J261" s="251">
        <f>ROUND(I261*H261,2)</f>
        <v>0</v>
      </c>
      <c r="K261" s="247" t="s">
        <v>258</v>
      </c>
      <c r="L261" s="45"/>
      <c r="M261" s="252" t="s">
        <v>1</v>
      </c>
      <c r="N261" s="253" t="s">
        <v>47</v>
      </c>
      <c r="O261" s="92"/>
      <c r="P261" s="254">
        <f>O261*H261</f>
        <v>0</v>
      </c>
      <c r="Q261" s="254">
        <v>0</v>
      </c>
      <c r="R261" s="254">
        <f>Q261*H261</f>
        <v>0</v>
      </c>
      <c r="S261" s="254">
        <v>0</v>
      </c>
      <c r="T261" s="255">
        <f>S261*H261</f>
        <v>0</v>
      </c>
      <c r="U261" s="39"/>
      <c r="V261" s="39"/>
      <c r="W261" s="39"/>
      <c r="X261" s="39"/>
      <c r="Y261" s="39"/>
      <c r="Z261" s="39"/>
      <c r="AA261" s="39"/>
      <c r="AB261" s="39"/>
      <c r="AC261" s="39"/>
      <c r="AD261" s="39"/>
      <c r="AE261" s="39"/>
      <c r="AR261" s="256" t="s">
        <v>259</v>
      </c>
      <c r="AT261" s="256" t="s">
        <v>255</v>
      </c>
      <c r="AU261" s="256" t="s">
        <v>14</v>
      </c>
      <c r="AY261" s="18" t="s">
        <v>253</v>
      </c>
      <c r="BE261" s="257">
        <f>IF(N261="základní",J261,0)</f>
        <v>0</v>
      </c>
      <c r="BF261" s="257">
        <f>IF(N261="snížená",J261,0)</f>
        <v>0</v>
      </c>
      <c r="BG261" s="257">
        <f>IF(N261="zákl. přenesená",J261,0)</f>
        <v>0</v>
      </c>
      <c r="BH261" s="257">
        <f>IF(N261="sníž. přenesená",J261,0)</f>
        <v>0</v>
      </c>
      <c r="BI261" s="257">
        <f>IF(N261="nulová",J261,0)</f>
        <v>0</v>
      </c>
      <c r="BJ261" s="18" t="s">
        <v>90</v>
      </c>
      <c r="BK261" s="257">
        <f>ROUND(I261*H261,2)</f>
        <v>0</v>
      </c>
      <c r="BL261" s="18" t="s">
        <v>259</v>
      </c>
      <c r="BM261" s="256" t="s">
        <v>1591</v>
      </c>
    </row>
    <row r="262" s="2" customFormat="1">
      <c r="A262" s="39"/>
      <c r="B262" s="40"/>
      <c r="C262" s="41"/>
      <c r="D262" s="258" t="s">
        <v>261</v>
      </c>
      <c r="E262" s="41"/>
      <c r="F262" s="259" t="s">
        <v>1576</v>
      </c>
      <c r="G262" s="41"/>
      <c r="H262" s="41"/>
      <c r="I262" s="156"/>
      <c r="J262" s="41"/>
      <c r="K262" s="41"/>
      <c r="L262" s="45"/>
      <c r="M262" s="260"/>
      <c r="N262" s="261"/>
      <c r="O262" s="92"/>
      <c r="P262" s="92"/>
      <c r="Q262" s="92"/>
      <c r="R262" s="92"/>
      <c r="S262" s="92"/>
      <c r="T262" s="93"/>
      <c r="U262" s="39"/>
      <c r="V262" s="39"/>
      <c r="W262" s="39"/>
      <c r="X262" s="39"/>
      <c r="Y262" s="39"/>
      <c r="Z262" s="39"/>
      <c r="AA262" s="39"/>
      <c r="AB262" s="39"/>
      <c r="AC262" s="39"/>
      <c r="AD262" s="39"/>
      <c r="AE262" s="39"/>
      <c r="AT262" s="18" t="s">
        <v>261</v>
      </c>
      <c r="AU262" s="18" t="s">
        <v>14</v>
      </c>
    </row>
    <row r="263" s="13" customFormat="1">
      <c r="A263" s="13"/>
      <c r="B263" s="262"/>
      <c r="C263" s="263"/>
      <c r="D263" s="258" t="s">
        <v>266</v>
      </c>
      <c r="E263" s="264" t="s">
        <v>1</v>
      </c>
      <c r="F263" s="265" t="s">
        <v>1386</v>
      </c>
      <c r="G263" s="263"/>
      <c r="H263" s="266">
        <v>44.719999999999999</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266</v>
      </c>
      <c r="AU263" s="272" t="s">
        <v>14</v>
      </c>
      <c r="AV263" s="13" t="s">
        <v>14</v>
      </c>
      <c r="AW263" s="13" t="s">
        <v>36</v>
      </c>
      <c r="AX263" s="13" t="s">
        <v>82</v>
      </c>
      <c r="AY263" s="272" t="s">
        <v>253</v>
      </c>
    </row>
    <row r="264" s="14" customFormat="1">
      <c r="A264" s="14"/>
      <c r="B264" s="273"/>
      <c r="C264" s="274"/>
      <c r="D264" s="258" t="s">
        <v>266</v>
      </c>
      <c r="E264" s="275" t="s">
        <v>1</v>
      </c>
      <c r="F264" s="276" t="s">
        <v>269</v>
      </c>
      <c r="G264" s="274"/>
      <c r="H264" s="277">
        <v>44.719999999999999</v>
      </c>
      <c r="I264" s="278"/>
      <c r="J264" s="274"/>
      <c r="K264" s="274"/>
      <c r="L264" s="279"/>
      <c r="M264" s="280"/>
      <c r="N264" s="281"/>
      <c r="O264" s="281"/>
      <c r="P264" s="281"/>
      <c r="Q264" s="281"/>
      <c r="R264" s="281"/>
      <c r="S264" s="281"/>
      <c r="T264" s="282"/>
      <c r="U264" s="14"/>
      <c r="V264" s="14"/>
      <c r="W264" s="14"/>
      <c r="X264" s="14"/>
      <c r="Y264" s="14"/>
      <c r="Z264" s="14"/>
      <c r="AA264" s="14"/>
      <c r="AB264" s="14"/>
      <c r="AC264" s="14"/>
      <c r="AD264" s="14"/>
      <c r="AE264" s="14"/>
      <c r="AT264" s="283" t="s">
        <v>266</v>
      </c>
      <c r="AU264" s="283" t="s">
        <v>14</v>
      </c>
      <c r="AV264" s="14" t="s">
        <v>259</v>
      </c>
      <c r="AW264" s="14" t="s">
        <v>36</v>
      </c>
      <c r="AX264" s="14" t="s">
        <v>90</v>
      </c>
      <c r="AY264" s="283" t="s">
        <v>253</v>
      </c>
    </row>
    <row r="265" s="2" customFormat="1" ht="60" customHeight="1">
      <c r="A265" s="39"/>
      <c r="B265" s="40"/>
      <c r="C265" s="245" t="s">
        <v>364</v>
      </c>
      <c r="D265" s="245" t="s">
        <v>255</v>
      </c>
      <c r="E265" s="246" t="s">
        <v>1592</v>
      </c>
      <c r="F265" s="247" t="s">
        <v>1593</v>
      </c>
      <c r="G265" s="248" t="s">
        <v>152</v>
      </c>
      <c r="H265" s="249">
        <v>22.359999999999999</v>
      </c>
      <c r="I265" s="250"/>
      <c r="J265" s="251">
        <f>ROUND(I265*H265,2)</f>
        <v>0</v>
      </c>
      <c r="K265" s="247" t="s">
        <v>258</v>
      </c>
      <c r="L265" s="45"/>
      <c r="M265" s="252" t="s">
        <v>1</v>
      </c>
      <c r="N265" s="253" t="s">
        <v>47</v>
      </c>
      <c r="O265" s="92"/>
      <c r="P265" s="254">
        <f>O265*H265</f>
        <v>0</v>
      </c>
      <c r="Q265" s="254">
        <v>0</v>
      </c>
      <c r="R265" s="254">
        <f>Q265*H265</f>
        <v>0</v>
      </c>
      <c r="S265" s="254">
        <v>0</v>
      </c>
      <c r="T265" s="255">
        <f>S265*H265</f>
        <v>0</v>
      </c>
      <c r="U265" s="39"/>
      <c r="V265" s="39"/>
      <c r="W265" s="39"/>
      <c r="X265" s="39"/>
      <c r="Y265" s="39"/>
      <c r="Z265" s="39"/>
      <c r="AA265" s="39"/>
      <c r="AB265" s="39"/>
      <c r="AC265" s="39"/>
      <c r="AD265" s="39"/>
      <c r="AE265" s="39"/>
      <c r="AR265" s="256" t="s">
        <v>259</v>
      </c>
      <c r="AT265" s="256" t="s">
        <v>255</v>
      </c>
      <c r="AU265" s="256" t="s">
        <v>14</v>
      </c>
      <c r="AY265" s="18" t="s">
        <v>253</v>
      </c>
      <c r="BE265" s="257">
        <f>IF(N265="základní",J265,0)</f>
        <v>0</v>
      </c>
      <c r="BF265" s="257">
        <f>IF(N265="snížená",J265,0)</f>
        <v>0</v>
      </c>
      <c r="BG265" s="257">
        <f>IF(N265="zákl. přenesená",J265,0)</f>
        <v>0</v>
      </c>
      <c r="BH265" s="257">
        <f>IF(N265="sníž. přenesená",J265,0)</f>
        <v>0</v>
      </c>
      <c r="BI265" s="257">
        <f>IF(N265="nulová",J265,0)</f>
        <v>0</v>
      </c>
      <c r="BJ265" s="18" t="s">
        <v>90</v>
      </c>
      <c r="BK265" s="257">
        <f>ROUND(I265*H265,2)</f>
        <v>0</v>
      </c>
      <c r="BL265" s="18" t="s">
        <v>259</v>
      </c>
      <c r="BM265" s="256" t="s">
        <v>1594</v>
      </c>
    </row>
    <row r="266" s="2" customFormat="1">
      <c r="A266" s="39"/>
      <c r="B266" s="40"/>
      <c r="C266" s="41"/>
      <c r="D266" s="258" t="s">
        <v>261</v>
      </c>
      <c r="E266" s="41"/>
      <c r="F266" s="259" t="s">
        <v>1576</v>
      </c>
      <c r="G266" s="41"/>
      <c r="H266" s="41"/>
      <c r="I266" s="156"/>
      <c r="J266" s="41"/>
      <c r="K266" s="41"/>
      <c r="L266" s="45"/>
      <c r="M266" s="260"/>
      <c r="N266" s="261"/>
      <c r="O266" s="92"/>
      <c r="P266" s="92"/>
      <c r="Q266" s="92"/>
      <c r="R266" s="92"/>
      <c r="S266" s="92"/>
      <c r="T266" s="93"/>
      <c r="U266" s="39"/>
      <c r="V266" s="39"/>
      <c r="W266" s="39"/>
      <c r="X266" s="39"/>
      <c r="Y266" s="39"/>
      <c r="Z266" s="39"/>
      <c r="AA266" s="39"/>
      <c r="AB266" s="39"/>
      <c r="AC266" s="39"/>
      <c r="AD266" s="39"/>
      <c r="AE266" s="39"/>
      <c r="AT266" s="18" t="s">
        <v>261</v>
      </c>
      <c r="AU266" s="18" t="s">
        <v>14</v>
      </c>
    </row>
    <row r="267" s="13" customFormat="1">
      <c r="A267" s="13"/>
      <c r="B267" s="262"/>
      <c r="C267" s="263"/>
      <c r="D267" s="258" t="s">
        <v>266</v>
      </c>
      <c r="E267" s="264" t="s">
        <v>1</v>
      </c>
      <c r="F267" s="265" t="s">
        <v>1595</v>
      </c>
      <c r="G267" s="263"/>
      <c r="H267" s="266">
        <v>22.359999999999999</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266</v>
      </c>
      <c r="AU267" s="272" t="s">
        <v>14</v>
      </c>
      <c r="AV267" s="13" t="s">
        <v>14</v>
      </c>
      <c r="AW267" s="13" t="s">
        <v>36</v>
      </c>
      <c r="AX267" s="13" t="s">
        <v>82</v>
      </c>
      <c r="AY267" s="272" t="s">
        <v>253</v>
      </c>
    </row>
    <row r="268" s="14" customFormat="1">
      <c r="A268" s="14"/>
      <c r="B268" s="273"/>
      <c r="C268" s="274"/>
      <c r="D268" s="258" t="s">
        <v>266</v>
      </c>
      <c r="E268" s="275" t="s">
        <v>1</v>
      </c>
      <c r="F268" s="276" t="s">
        <v>269</v>
      </c>
      <c r="G268" s="274"/>
      <c r="H268" s="277">
        <v>22.359999999999999</v>
      </c>
      <c r="I268" s="278"/>
      <c r="J268" s="274"/>
      <c r="K268" s="274"/>
      <c r="L268" s="279"/>
      <c r="M268" s="280"/>
      <c r="N268" s="281"/>
      <c r="O268" s="281"/>
      <c r="P268" s="281"/>
      <c r="Q268" s="281"/>
      <c r="R268" s="281"/>
      <c r="S268" s="281"/>
      <c r="T268" s="282"/>
      <c r="U268" s="14"/>
      <c r="V268" s="14"/>
      <c r="W268" s="14"/>
      <c r="X268" s="14"/>
      <c r="Y268" s="14"/>
      <c r="Z268" s="14"/>
      <c r="AA268" s="14"/>
      <c r="AB268" s="14"/>
      <c r="AC268" s="14"/>
      <c r="AD268" s="14"/>
      <c r="AE268" s="14"/>
      <c r="AT268" s="283" t="s">
        <v>266</v>
      </c>
      <c r="AU268" s="283" t="s">
        <v>14</v>
      </c>
      <c r="AV268" s="14" t="s">
        <v>259</v>
      </c>
      <c r="AW268" s="14" t="s">
        <v>36</v>
      </c>
      <c r="AX268" s="14" t="s">
        <v>90</v>
      </c>
      <c r="AY268" s="283" t="s">
        <v>253</v>
      </c>
    </row>
    <row r="269" s="2" customFormat="1" ht="60" customHeight="1">
      <c r="A269" s="39"/>
      <c r="B269" s="40"/>
      <c r="C269" s="245" t="s">
        <v>370</v>
      </c>
      <c r="D269" s="245" t="s">
        <v>255</v>
      </c>
      <c r="E269" s="246" t="s">
        <v>1596</v>
      </c>
      <c r="F269" s="247" t="s">
        <v>1597</v>
      </c>
      <c r="G269" s="248" t="s">
        <v>152</v>
      </c>
      <c r="H269" s="249">
        <v>22.359999999999999</v>
      </c>
      <c r="I269" s="250"/>
      <c r="J269" s="251">
        <f>ROUND(I269*H269,2)</f>
        <v>0</v>
      </c>
      <c r="K269" s="247" t="s">
        <v>258</v>
      </c>
      <c r="L269" s="45"/>
      <c r="M269" s="252" t="s">
        <v>1</v>
      </c>
      <c r="N269" s="253" t="s">
        <v>47</v>
      </c>
      <c r="O269" s="92"/>
      <c r="P269" s="254">
        <f>O269*H269</f>
        <v>0</v>
      </c>
      <c r="Q269" s="254">
        <v>0</v>
      </c>
      <c r="R269" s="254">
        <f>Q269*H269</f>
        <v>0</v>
      </c>
      <c r="S269" s="254">
        <v>0</v>
      </c>
      <c r="T269" s="255">
        <f>S269*H269</f>
        <v>0</v>
      </c>
      <c r="U269" s="39"/>
      <c r="V269" s="39"/>
      <c r="W269" s="39"/>
      <c r="X269" s="39"/>
      <c r="Y269" s="39"/>
      <c r="Z269" s="39"/>
      <c r="AA269" s="39"/>
      <c r="AB269" s="39"/>
      <c r="AC269" s="39"/>
      <c r="AD269" s="39"/>
      <c r="AE269" s="39"/>
      <c r="AR269" s="256" t="s">
        <v>259</v>
      </c>
      <c r="AT269" s="256" t="s">
        <v>255</v>
      </c>
      <c r="AU269" s="256" t="s">
        <v>14</v>
      </c>
      <c r="AY269" s="18" t="s">
        <v>253</v>
      </c>
      <c r="BE269" s="257">
        <f>IF(N269="základní",J269,0)</f>
        <v>0</v>
      </c>
      <c r="BF269" s="257">
        <f>IF(N269="snížená",J269,0)</f>
        <v>0</v>
      </c>
      <c r="BG269" s="257">
        <f>IF(N269="zákl. přenesená",J269,0)</f>
        <v>0</v>
      </c>
      <c r="BH269" s="257">
        <f>IF(N269="sníž. přenesená",J269,0)</f>
        <v>0</v>
      </c>
      <c r="BI269" s="257">
        <f>IF(N269="nulová",J269,0)</f>
        <v>0</v>
      </c>
      <c r="BJ269" s="18" t="s">
        <v>90</v>
      </c>
      <c r="BK269" s="257">
        <f>ROUND(I269*H269,2)</f>
        <v>0</v>
      </c>
      <c r="BL269" s="18" t="s">
        <v>259</v>
      </c>
      <c r="BM269" s="256" t="s">
        <v>1598</v>
      </c>
    </row>
    <row r="270" s="2" customFormat="1">
      <c r="A270" s="39"/>
      <c r="B270" s="40"/>
      <c r="C270" s="41"/>
      <c r="D270" s="258" t="s">
        <v>261</v>
      </c>
      <c r="E270" s="41"/>
      <c r="F270" s="259" t="s">
        <v>1576</v>
      </c>
      <c r="G270" s="41"/>
      <c r="H270" s="41"/>
      <c r="I270" s="156"/>
      <c r="J270" s="41"/>
      <c r="K270" s="41"/>
      <c r="L270" s="45"/>
      <c r="M270" s="260"/>
      <c r="N270" s="261"/>
      <c r="O270" s="92"/>
      <c r="P270" s="92"/>
      <c r="Q270" s="92"/>
      <c r="R270" s="92"/>
      <c r="S270" s="92"/>
      <c r="T270" s="93"/>
      <c r="U270" s="39"/>
      <c r="V270" s="39"/>
      <c r="W270" s="39"/>
      <c r="X270" s="39"/>
      <c r="Y270" s="39"/>
      <c r="Z270" s="39"/>
      <c r="AA270" s="39"/>
      <c r="AB270" s="39"/>
      <c r="AC270" s="39"/>
      <c r="AD270" s="39"/>
      <c r="AE270" s="39"/>
      <c r="AT270" s="18" t="s">
        <v>261</v>
      </c>
      <c r="AU270" s="18" t="s">
        <v>14</v>
      </c>
    </row>
    <row r="271" s="13" customFormat="1">
      <c r="A271" s="13"/>
      <c r="B271" s="262"/>
      <c r="C271" s="263"/>
      <c r="D271" s="258" t="s">
        <v>266</v>
      </c>
      <c r="E271" s="264" t="s">
        <v>1</v>
      </c>
      <c r="F271" s="265" t="s">
        <v>1388</v>
      </c>
      <c r="G271" s="263"/>
      <c r="H271" s="266">
        <v>22.359999999999999</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266</v>
      </c>
      <c r="AU271" s="272" t="s">
        <v>14</v>
      </c>
      <c r="AV271" s="13" t="s">
        <v>14</v>
      </c>
      <c r="AW271" s="13" t="s">
        <v>36</v>
      </c>
      <c r="AX271" s="13" t="s">
        <v>82</v>
      </c>
      <c r="AY271" s="272" t="s">
        <v>253</v>
      </c>
    </row>
    <row r="272" s="14" customFormat="1">
      <c r="A272" s="14"/>
      <c r="B272" s="273"/>
      <c r="C272" s="274"/>
      <c r="D272" s="258" t="s">
        <v>266</v>
      </c>
      <c r="E272" s="275" t="s">
        <v>1</v>
      </c>
      <c r="F272" s="276" t="s">
        <v>269</v>
      </c>
      <c r="G272" s="274"/>
      <c r="H272" s="277">
        <v>22.359999999999999</v>
      </c>
      <c r="I272" s="278"/>
      <c r="J272" s="274"/>
      <c r="K272" s="274"/>
      <c r="L272" s="279"/>
      <c r="M272" s="280"/>
      <c r="N272" s="281"/>
      <c r="O272" s="281"/>
      <c r="P272" s="281"/>
      <c r="Q272" s="281"/>
      <c r="R272" s="281"/>
      <c r="S272" s="281"/>
      <c r="T272" s="282"/>
      <c r="U272" s="14"/>
      <c r="V272" s="14"/>
      <c r="W272" s="14"/>
      <c r="X272" s="14"/>
      <c r="Y272" s="14"/>
      <c r="Z272" s="14"/>
      <c r="AA272" s="14"/>
      <c r="AB272" s="14"/>
      <c r="AC272" s="14"/>
      <c r="AD272" s="14"/>
      <c r="AE272" s="14"/>
      <c r="AT272" s="283" t="s">
        <v>266</v>
      </c>
      <c r="AU272" s="283" t="s">
        <v>14</v>
      </c>
      <c r="AV272" s="14" t="s">
        <v>259</v>
      </c>
      <c r="AW272" s="14" t="s">
        <v>36</v>
      </c>
      <c r="AX272" s="14" t="s">
        <v>90</v>
      </c>
      <c r="AY272" s="283" t="s">
        <v>253</v>
      </c>
    </row>
    <row r="273" s="2" customFormat="1" ht="48" customHeight="1">
      <c r="A273" s="39"/>
      <c r="B273" s="40"/>
      <c r="C273" s="245" t="s">
        <v>378</v>
      </c>
      <c r="D273" s="245" t="s">
        <v>255</v>
      </c>
      <c r="E273" s="246" t="s">
        <v>1599</v>
      </c>
      <c r="F273" s="247" t="s">
        <v>1600</v>
      </c>
      <c r="G273" s="248" t="s">
        <v>152</v>
      </c>
      <c r="H273" s="249">
        <v>18.513999999999999</v>
      </c>
      <c r="I273" s="250"/>
      <c r="J273" s="251">
        <f>ROUND(I273*H273,2)</f>
        <v>0</v>
      </c>
      <c r="K273" s="247" t="s">
        <v>258</v>
      </c>
      <c r="L273" s="45"/>
      <c r="M273" s="252" t="s">
        <v>1</v>
      </c>
      <c r="N273" s="253" t="s">
        <v>47</v>
      </c>
      <c r="O273" s="92"/>
      <c r="P273" s="254">
        <f>O273*H273</f>
        <v>0</v>
      </c>
      <c r="Q273" s="254">
        <v>0</v>
      </c>
      <c r="R273" s="254">
        <f>Q273*H273</f>
        <v>0</v>
      </c>
      <c r="S273" s="254">
        <v>0</v>
      </c>
      <c r="T273" s="255">
        <f>S273*H273</f>
        <v>0</v>
      </c>
      <c r="U273" s="39"/>
      <c r="V273" s="39"/>
      <c r="W273" s="39"/>
      <c r="X273" s="39"/>
      <c r="Y273" s="39"/>
      <c r="Z273" s="39"/>
      <c r="AA273" s="39"/>
      <c r="AB273" s="39"/>
      <c r="AC273" s="39"/>
      <c r="AD273" s="39"/>
      <c r="AE273" s="39"/>
      <c r="AR273" s="256" t="s">
        <v>259</v>
      </c>
      <c r="AT273" s="256" t="s">
        <v>255</v>
      </c>
      <c r="AU273" s="256" t="s">
        <v>14</v>
      </c>
      <c r="AY273" s="18" t="s">
        <v>253</v>
      </c>
      <c r="BE273" s="257">
        <f>IF(N273="základní",J273,0)</f>
        <v>0</v>
      </c>
      <c r="BF273" s="257">
        <f>IF(N273="snížená",J273,0)</f>
        <v>0</v>
      </c>
      <c r="BG273" s="257">
        <f>IF(N273="zákl. přenesená",J273,0)</f>
        <v>0</v>
      </c>
      <c r="BH273" s="257">
        <f>IF(N273="sníž. přenesená",J273,0)</f>
        <v>0</v>
      </c>
      <c r="BI273" s="257">
        <f>IF(N273="nulová",J273,0)</f>
        <v>0</v>
      </c>
      <c r="BJ273" s="18" t="s">
        <v>90</v>
      </c>
      <c r="BK273" s="257">
        <f>ROUND(I273*H273,2)</f>
        <v>0</v>
      </c>
      <c r="BL273" s="18" t="s">
        <v>259</v>
      </c>
      <c r="BM273" s="256" t="s">
        <v>1601</v>
      </c>
    </row>
    <row r="274" s="2" customFormat="1">
      <c r="A274" s="39"/>
      <c r="B274" s="40"/>
      <c r="C274" s="41"/>
      <c r="D274" s="258" t="s">
        <v>261</v>
      </c>
      <c r="E274" s="41"/>
      <c r="F274" s="259" t="s">
        <v>1602</v>
      </c>
      <c r="G274" s="41"/>
      <c r="H274" s="41"/>
      <c r="I274" s="156"/>
      <c r="J274" s="41"/>
      <c r="K274" s="41"/>
      <c r="L274" s="45"/>
      <c r="M274" s="260"/>
      <c r="N274" s="261"/>
      <c r="O274" s="92"/>
      <c r="P274" s="92"/>
      <c r="Q274" s="92"/>
      <c r="R274" s="92"/>
      <c r="S274" s="92"/>
      <c r="T274" s="93"/>
      <c r="U274" s="39"/>
      <c r="V274" s="39"/>
      <c r="W274" s="39"/>
      <c r="X274" s="39"/>
      <c r="Y274" s="39"/>
      <c r="Z274" s="39"/>
      <c r="AA274" s="39"/>
      <c r="AB274" s="39"/>
      <c r="AC274" s="39"/>
      <c r="AD274" s="39"/>
      <c r="AE274" s="39"/>
      <c r="AT274" s="18" t="s">
        <v>261</v>
      </c>
      <c r="AU274" s="18" t="s">
        <v>14</v>
      </c>
    </row>
    <row r="275" s="13" customFormat="1">
      <c r="A275" s="13"/>
      <c r="B275" s="262"/>
      <c r="C275" s="263"/>
      <c r="D275" s="258" t="s">
        <v>266</v>
      </c>
      <c r="E275" s="264" t="s">
        <v>1</v>
      </c>
      <c r="F275" s="265" t="s">
        <v>1376</v>
      </c>
      <c r="G275" s="263"/>
      <c r="H275" s="266">
        <v>18.513999999999999</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266</v>
      </c>
      <c r="AU275" s="272" t="s">
        <v>14</v>
      </c>
      <c r="AV275" s="13" t="s">
        <v>14</v>
      </c>
      <c r="AW275" s="13" t="s">
        <v>36</v>
      </c>
      <c r="AX275" s="13" t="s">
        <v>82</v>
      </c>
      <c r="AY275" s="272" t="s">
        <v>253</v>
      </c>
    </row>
    <row r="276" s="14" customFormat="1">
      <c r="A276" s="14"/>
      <c r="B276" s="273"/>
      <c r="C276" s="274"/>
      <c r="D276" s="258" t="s">
        <v>266</v>
      </c>
      <c r="E276" s="275" t="s">
        <v>1</v>
      </c>
      <c r="F276" s="276" t="s">
        <v>269</v>
      </c>
      <c r="G276" s="274"/>
      <c r="H276" s="277">
        <v>18.513999999999999</v>
      </c>
      <c r="I276" s="278"/>
      <c r="J276" s="274"/>
      <c r="K276" s="274"/>
      <c r="L276" s="279"/>
      <c r="M276" s="280"/>
      <c r="N276" s="281"/>
      <c r="O276" s="281"/>
      <c r="P276" s="281"/>
      <c r="Q276" s="281"/>
      <c r="R276" s="281"/>
      <c r="S276" s="281"/>
      <c r="T276" s="282"/>
      <c r="U276" s="14"/>
      <c r="V276" s="14"/>
      <c r="W276" s="14"/>
      <c r="X276" s="14"/>
      <c r="Y276" s="14"/>
      <c r="Z276" s="14"/>
      <c r="AA276" s="14"/>
      <c r="AB276" s="14"/>
      <c r="AC276" s="14"/>
      <c r="AD276" s="14"/>
      <c r="AE276" s="14"/>
      <c r="AT276" s="283" t="s">
        <v>266</v>
      </c>
      <c r="AU276" s="283" t="s">
        <v>14</v>
      </c>
      <c r="AV276" s="14" t="s">
        <v>259</v>
      </c>
      <c r="AW276" s="14" t="s">
        <v>36</v>
      </c>
      <c r="AX276" s="14" t="s">
        <v>90</v>
      </c>
      <c r="AY276" s="283" t="s">
        <v>253</v>
      </c>
    </row>
    <row r="277" s="2" customFormat="1" ht="60" customHeight="1">
      <c r="A277" s="39"/>
      <c r="B277" s="40"/>
      <c r="C277" s="245" t="s">
        <v>382</v>
      </c>
      <c r="D277" s="245" t="s">
        <v>255</v>
      </c>
      <c r="E277" s="246" t="s">
        <v>1603</v>
      </c>
      <c r="F277" s="247" t="s">
        <v>1604</v>
      </c>
      <c r="G277" s="248" t="s">
        <v>152</v>
      </c>
      <c r="H277" s="249">
        <v>396.39999999999998</v>
      </c>
      <c r="I277" s="250"/>
      <c r="J277" s="251">
        <f>ROUND(I277*H277,2)</f>
        <v>0</v>
      </c>
      <c r="K277" s="247" t="s">
        <v>258</v>
      </c>
      <c r="L277" s="45"/>
      <c r="M277" s="252" t="s">
        <v>1</v>
      </c>
      <c r="N277" s="253" t="s">
        <v>47</v>
      </c>
      <c r="O277" s="92"/>
      <c r="P277" s="254">
        <f>O277*H277</f>
        <v>0</v>
      </c>
      <c r="Q277" s="254">
        <v>0.00573305</v>
      </c>
      <c r="R277" s="254">
        <f>Q277*H277</f>
        <v>2.2725810200000001</v>
      </c>
      <c r="S277" s="254">
        <v>0</v>
      </c>
      <c r="T277" s="255">
        <f>S277*H277</f>
        <v>0</v>
      </c>
      <c r="U277" s="39"/>
      <c r="V277" s="39"/>
      <c r="W277" s="39"/>
      <c r="X277" s="39"/>
      <c r="Y277" s="39"/>
      <c r="Z277" s="39"/>
      <c r="AA277" s="39"/>
      <c r="AB277" s="39"/>
      <c r="AC277" s="39"/>
      <c r="AD277" s="39"/>
      <c r="AE277" s="39"/>
      <c r="AR277" s="256" t="s">
        <v>259</v>
      </c>
      <c r="AT277" s="256" t="s">
        <v>255</v>
      </c>
      <c r="AU277" s="256" t="s">
        <v>14</v>
      </c>
      <c r="AY277" s="18" t="s">
        <v>253</v>
      </c>
      <c r="BE277" s="257">
        <f>IF(N277="základní",J277,0)</f>
        <v>0</v>
      </c>
      <c r="BF277" s="257">
        <f>IF(N277="snížená",J277,0)</f>
        <v>0</v>
      </c>
      <c r="BG277" s="257">
        <f>IF(N277="zákl. přenesená",J277,0)</f>
        <v>0</v>
      </c>
      <c r="BH277" s="257">
        <f>IF(N277="sníž. přenesená",J277,0)</f>
        <v>0</v>
      </c>
      <c r="BI277" s="257">
        <f>IF(N277="nulová",J277,0)</f>
        <v>0</v>
      </c>
      <c r="BJ277" s="18" t="s">
        <v>90</v>
      </c>
      <c r="BK277" s="257">
        <f>ROUND(I277*H277,2)</f>
        <v>0</v>
      </c>
      <c r="BL277" s="18" t="s">
        <v>259</v>
      </c>
      <c r="BM277" s="256" t="s">
        <v>1605</v>
      </c>
    </row>
    <row r="278" s="15" customFormat="1">
      <c r="A278" s="15"/>
      <c r="B278" s="294"/>
      <c r="C278" s="295"/>
      <c r="D278" s="258" t="s">
        <v>266</v>
      </c>
      <c r="E278" s="296" t="s">
        <v>1</v>
      </c>
      <c r="F278" s="297" t="s">
        <v>1606</v>
      </c>
      <c r="G278" s="295"/>
      <c r="H278" s="296" t="s">
        <v>1</v>
      </c>
      <c r="I278" s="298"/>
      <c r="J278" s="295"/>
      <c r="K278" s="295"/>
      <c r="L278" s="299"/>
      <c r="M278" s="300"/>
      <c r="N278" s="301"/>
      <c r="O278" s="301"/>
      <c r="P278" s="301"/>
      <c r="Q278" s="301"/>
      <c r="R278" s="301"/>
      <c r="S278" s="301"/>
      <c r="T278" s="302"/>
      <c r="U278" s="15"/>
      <c r="V278" s="15"/>
      <c r="W278" s="15"/>
      <c r="X278" s="15"/>
      <c r="Y278" s="15"/>
      <c r="Z278" s="15"/>
      <c r="AA278" s="15"/>
      <c r="AB278" s="15"/>
      <c r="AC278" s="15"/>
      <c r="AD278" s="15"/>
      <c r="AE278" s="15"/>
      <c r="AT278" s="303" t="s">
        <v>266</v>
      </c>
      <c r="AU278" s="303" t="s">
        <v>14</v>
      </c>
      <c r="AV278" s="15" t="s">
        <v>90</v>
      </c>
      <c r="AW278" s="15" t="s">
        <v>36</v>
      </c>
      <c r="AX278" s="15" t="s">
        <v>82</v>
      </c>
      <c r="AY278" s="303" t="s">
        <v>253</v>
      </c>
    </row>
    <row r="279" s="13" customFormat="1">
      <c r="A279" s="13"/>
      <c r="B279" s="262"/>
      <c r="C279" s="263"/>
      <c r="D279" s="258" t="s">
        <v>266</v>
      </c>
      <c r="E279" s="264" t="s">
        <v>1452</v>
      </c>
      <c r="F279" s="265" t="s">
        <v>1607</v>
      </c>
      <c r="G279" s="263"/>
      <c r="H279" s="266">
        <v>2</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266</v>
      </c>
      <c r="AU279" s="272" t="s">
        <v>14</v>
      </c>
      <c r="AV279" s="13" t="s">
        <v>14</v>
      </c>
      <c r="AW279" s="13" t="s">
        <v>36</v>
      </c>
      <c r="AX279" s="13" t="s">
        <v>82</v>
      </c>
      <c r="AY279" s="272" t="s">
        <v>253</v>
      </c>
    </row>
    <row r="280" s="13" customFormat="1">
      <c r="A280" s="13"/>
      <c r="B280" s="262"/>
      <c r="C280" s="263"/>
      <c r="D280" s="258" t="s">
        <v>266</v>
      </c>
      <c r="E280" s="264" t="s">
        <v>1454</v>
      </c>
      <c r="F280" s="265" t="s">
        <v>1608</v>
      </c>
      <c r="G280" s="263"/>
      <c r="H280" s="266">
        <v>2.5</v>
      </c>
      <c r="I280" s="267"/>
      <c r="J280" s="263"/>
      <c r="K280" s="263"/>
      <c r="L280" s="268"/>
      <c r="M280" s="269"/>
      <c r="N280" s="270"/>
      <c r="O280" s="270"/>
      <c r="P280" s="270"/>
      <c r="Q280" s="270"/>
      <c r="R280" s="270"/>
      <c r="S280" s="270"/>
      <c r="T280" s="271"/>
      <c r="U280" s="13"/>
      <c r="V280" s="13"/>
      <c r="W280" s="13"/>
      <c r="X280" s="13"/>
      <c r="Y280" s="13"/>
      <c r="Z280" s="13"/>
      <c r="AA280" s="13"/>
      <c r="AB280" s="13"/>
      <c r="AC280" s="13"/>
      <c r="AD280" s="13"/>
      <c r="AE280" s="13"/>
      <c r="AT280" s="272" t="s">
        <v>266</v>
      </c>
      <c r="AU280" s="272" t="s">
        <v>14</v>
      </c>
      <c r="AV280" s="13" t="s">
        <v>14</v>
      </c>
      <c r="AW280" s="13" t="s">
        <v>36</v>
      </c>
      <c r="AX280" s="13" t="s">
        <v>82</v>
      </c>
      <c r="AY280" s="272" t="s">
        <v>253</v>
      </c>
    </row>
    <row r="281" s="14" customFormat="1">
      <c r="A281" s="14"/>
      <c r="B281" s="273"/>
      <c r="C281" s="274"/>
      <c r="D281" s="258" t="s">
        <v>266</v>
      </c>
      <c r="E281" s="275" t="s">
        <v>1</v>
      </c>
      <c r="F281" s="276" t="s">
        <v>269</v>
      </c>
      <c r="G281" s="274"/>
      <c r="H281" s="277">
        <v>4.5</v>
      </c>
      <c r="I281" s="278"/>
      <c r="J281" s="274"/>
      <c r="K281" s="274"/>
      <c r="L281" s="279"/>
      <c r="M281" s="280"/>
      <c r="N281" s="281"/>
      <c r="O281" s="281"/>
      <c r="P281" s="281"/>
      <c r="Q281" s="281"/>
      <c r="R281" s="281"/>
      <c r="S281" s="281"/>
      <c r="T281" s="282"/>
      <c r="U281" s="14"/>
      <c r="V281" s="14"/>
      <c r="W281" s="14"/>
      <c r="X281" s="14"/>
      <c r="Y281" s="14"/>
      <c r="Z281" s="14"/>
      <c r="AA281" s="14"/>
      <c r="AB281" s="14"/>
      <c r="AC281" s="14"/>
      <c r="AD281" s="14"/>
      <c r="AE281" s="14"/>
      <c r="AT281" s="283" t="s">
        <v>266</v>
      </c>
      <c r="AU281" s="283" t="s">
        <v>14</v>
      </c>
      <c r="AV281" s="14" t="s">
        <v>259</v>
      </c>
      <c r="AW281" s="14" t="s">
        <v>36</v>
      </c>
      <c r="AX281" s="14" t="s">
        <v>82</v>
      </c>
      <c r="AY281" s="283" t="s">
        <v>253</v>
      </c>
    </row>
    <row r="282" s="13" customFormat="1">
      <c r="A282" s="13"/>
      <c r="B282" s="262"/>
      <c r="C282" s="263"/>
      <c r="D282" s="258" t="s">
        <v>266</v>
      </c>
      <c r="E282" s="264" t="s">
        <v>1</v>
      </c>
      <c r="F282" s="265" t="s">
        <v>1609</v>
      </c>
      <c r="G282" s="263"/>
      <c r="H282" s="266">
        <v>15.800000000000001</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266</v>
      </c>
      <c r="AU282" s="272" t="s">
        <v>14</v>
      </c>
      <c r="AV282" s="13" t="s">
        <v>14</v>
      </c>
      <c r="AW282" s="13" t="s">
        <v>36</v>
      </c>
      <c r="AX282" s="13" t="s">
        <v>82</v>
      </c>
      <c r="AY282" s="272" t="s">
        <v>253</v>
      </c>
    </row>
    <row r="283" s="13" customFormat="1">
      <c r="A283" s="13"/>
      <c r="B283" s="262"/>
      <c r="C283" s="263"/>
      <c r="D283" s="258" t="s">
        <v>266</v>
      </c>
      <c r="E283" s="264" t="s">
        <v>1</v>
      </c>
      <c r="F283" s="265" t="s">
        <v>1610</v>
      </c>
      <c r="G283" s="263"/>
      <c r="H283" s="266">
        <v>0</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266</v>
      </c>
      <c r="AU283" s="272" t="s">
        <v>14</v>
      </c>
      <c r="AV283" s="13" t="s">
        <v>14</v>
      </c>
      <c r="AW283" s="13" t="s">
        <v>36</v>
      </c>
      <c r="AX283" s="13" t="s">
        <v>82</v>
      </c>
      <c r="AY283" s="272" t="s">
        <v>253</v>
      </c>
    </row>
    <row r="284" s="13" customFormat="1">
      <c r="A284" s="13"/>
      <c r="B284" s="262"/>
      <c r="C284" s="263"/>
      <c r="D284" s="258" t="s">
        <v>266</v>
      </c>
      <c r="E284" s="264" t="s">
        <v>1</v>
      </c>
      <c r="F284" s="265" t="s">
        <v>1611</v>
      </c>
      <c r="G284" s="263"/>
      <c r="H284" s="266">
        <v>0</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266</v>
      </c>
      <c r="AU284" s="272" t="s">
        <v>14</v>
      </c>
      <c r="AV284" s="13" t="s">
        <v>14</v>
      </c>
      <c r="AW284" s="13" t="s">
        <v>36</v>
      </c>
      <c r="AX284" s="13" t="s">
        <v>82</v>
      </c>
      <c r="AY284" s="272" t="s">
        <v>253</v>
      </c>
    </row>
    <row r="285" s="13" customFormat="1">
      <c r="A285" s="13"/>
      <c r="B285" s="262"/>
      <c r="C285" s="263"/>
      <c r="D285" s="258" t="s">
        <v>266</v>
      </c>
      <c r="E285" s="264" t="s">
        <v>1</v>
      </c>
      <c r="F285" s="265" t="s">
        <v>1612</v>
      </c>
      <c r="G285" s="263"/>
      <c r="H285" s="266">
        <v>0</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266</v>
      </c>
      <c r="AU285" s="272" t="s">
        <v>14</v>
      </c>
      <c r="AV285" s="13" t="s">
        <v>14</v>
      </c>
      <c r="AW285" s="13" t="s">
        <v>36</v>
      </c>
      <c r="AX285" s="13" t="s">
        <v>82</v>
      </c>
      <c r="AY285" s="272" t="s">
        <v>253</v>
      </c>
    </row>
    <row r="286" s="13" customFormat="1">
      <c r="A286" s="13"/>
      <c r="B286" s="262"/>
      <c r="C286" s="263"/>
      <c r="D286" s="258" t="s">
        <v>266</v>
      </c>
      <c r="E286" s="264" t="s">
        <v>1</v>
      </c>
      <c r="F286" s="265" t="s">
        <v>1613</v>
      </c>
      <c r="G286" s="263"/>
      <c r="H286" s="266">
        <v>0</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266</v>
      </c>
      <c r="AU286" s="272" t="s">
        <v>14</v>
      </c>
      <c r="AV286" s="13" t="s">
        <v>14</v>
      </c>
      <c r="AW286" s="13" t="s">
        <v>36</v>
      </c>
      <c r="AX286" s="13" t="s">
        <v>82</v>
      </c>
      <c r="AY286" s="272" t="s">
        <v>253</v>
      </c>
    </row>
    <row r="287" s="13" customFormat="1">
      <c r="A287" s="13"/>
      <c r="B287" s="262"/>
      <c r="C287" s="263"/>
      <c r="D287" s="258" t="s">
        <v>266</v>
      </c>
      <c r="E287" s="264" t="s">
        <v>1</v>
      </c>
      <c r="F287" s="265" t="s">
        <v>1614</v>
      </c>
      <c r="G287" s="263"/>
      <c r="H287" s="266">
        <v>0</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266</v>
      </c>
      <c r="AU287" s="272" t="s">
        <v>14</v>
      </c>
      <c r="AV287" s="13" t="s">
        <v>14</v>
      </c>
      <c r="AW287" s="13" t="s">
        <v>36</v>
      </c>
      <c r="AX287" s="13" t="s">
        <v>82</v>
      </c>
      <c r="AY287" s="272" t="s">
        <v>253</v>
      </c>
    </row>
    <row r="288" s="13" customFormat="1">
      <c r="A288" s="13"/>
      <c r="B288" s="262"/>
      <c r="C288" s="263"/>
      <c r="D288" s="258" t="s">
        <v>266</v>
      </c>
      <c r="E288" s="264" t="s">
        <v>1</v>
      </c>
      <c r="F288" s="265" t="s">
        <v>1615</v>
      </c>
      <c r="G288" s="263"/>
      <c r="H288" s="266">
        <v>0</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266</v>
      </c>
      <c r="AU288" s="272" t="s">
        <v>14</v>
      </c>
      <c r="AV288" s="13" t="s">
        <v>14</v>
      </c>
      <c r="AW288" s="13" t="s">
        <v>36</v>
      </c>
      <c r="AX288" s="13" t="s">
        <v>82</v>
      </c>
      <c r="AY288" s="272" t="s">
        <v>253</v>
      </c>
    </row>
    <row r="289" s="13" customFormat="1">
      <c r="A289" s="13"/>
      <c r="B289" s="262"/>
      <c r="C289" s="263"/>
      <c r="D289" s="258" t="s">
        <v>266</v>
      </c>
      <c r="E289" s="264" t="s">
        <v>1</v>
      </c>
      <c r="F289" s="265" t="s">
        <v>1616</v>
      </c>
      <c r="G289" s="263"/>
      <c r="H289" s="266">
        <v>0</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266</v>
      </c>
      <c r="AU289" s="272" t="s">
        <v>14</v>
      </c>
      <c r="AV289" s="13" t="s">
        <v>14</v>
      </c>
      <c r="AW289" s="13" t="s">
        <v>36</v>
      </c>
      <c r="AX289" s="13" t="s">
        <v>82</v>
      </c>
      <c r="AY289" s="272" t="s">
        <v>253</v>
      </c>
    </row>
    <row r="290" s="13" customFormat="1">
      <c r="A290" s="13"/>
      <c r="B290" s="262"/>
      <c r="C290" s="263"/>
      <c r="D290" s="258" t="s">
        <v>266</v>
      </c>
      <c r="E290" s="264" t="s">
        <v>1</v>
      </c>
      <c r="F290" s="265" t="s">
        <v>1617</v>
      </c>
      <c r="G290" s="263"/>
      <c r="H290" s="266">
        <v>0</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266</v>
      </c>
      <c r="AU290" s="272" t="s">
        <v>14</v>
      </c>
      <c r="AV290" s="13" t="s">
        <v>14</v>
      </c>
      <c r="AW290" s="13" t="s">
        <v>36</v>
      </c>
      <c r="AX290" s="13" t="s">
        <v>82</v>
      </c>
      <c r="AY290" s="272" t="s">
        <v>253</v>
      </c>
    </row>
    <row r="291" s="13" customFormat="1">
      <c r="A291" s="13"/>
      <c r="B291" s="262"/>
      <c r="C291" s="263"/>
      <c r="D291" s="258" t="s">
        <v>266</v>
      </c>
      <c r="E291" s="264" t="s">
        <v>1</v>
      </c>
      <c r="F291" s="265" t="s">
        <v>1618</v>
      </c>
      <c r="G291" s="263"/>
      <c r="H291" s="266">
        <v>0</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266</v>
      </c>
      <c r="AU291" s="272" t="s">
        <v>14</v>
      </c>
      <c r="AV291" s="13" t="s">
        <v>14</v>
      </c>
      <c r="AW291" s="13" t="s">
        <v>36</v>
      </c>
      <c r="AX291" s="13" t="s">
        <v>82</v>
      </c>
      <c r="AY291" s="272" t="s">
        <v>253</v>
      </c>
    </row>
    <row r="292" s="13" customFormat="1">
      <c r="A292" s="13"/>
      <c r="B292" s="262"/>
      <c r="C292" s="263"/>
      <c r="D292" s="258" t="s">
        <v>266</v>
      </c>
      <c r="E292" s="264" t="s">
        <v>1</v>
      </c>
      <c r="F292" s="265" t="s">
        <v>1619</v>
      </c>
      <c r="G292" s="263"/>
      <c r="H292" s="266">
        <v>0</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266</v>
      </c>
      <c r="AU292" s="272" t="s">
        <v>14</v>
      </c>
      <c r="AV292" s="13" t="s">
        <v>14</v>
      </c>
      <c r="AW292" s="13" t="s">
        <v>36</v>
      </c>
      <c r="AX292" s="13" t="s">
        <v>82</v>
      </c>
      <c r="AY292" s="272" t="s">
        <v>253</v>
      </c>
    </row>
    <row r="293" s="13" customFormat="1">
      <c r="A293" s="13"/>
      <c r="B293" s="262"/>
      <c r="C293" s="263"/>
      <c r="D293" s="258" t="s">
        <v>266</v>
      </c>
      <c r="E293" s="264" t="s">
        <v>1</v>
      </c>
      <c r="F293" s="265" t="s">
        <v>1620</v>
      </c>
      <c r="G293" s="263"/>
      <c r="H293" s="266">
        <v>0</v>
      </c>
      <c r="I293" s="267"/>
      <c r="J293" s="263"/>
      <c r="K293" s="263"/>
      <c r="L293" s="268"/>
      <c r="M293" s="269"/>
      <c r="N293" s="270"/>
      <c r="O293" s="270"/>
      <c r="P293" s="270"/>
      <c r="Q293" s="270"/>
      <c r="R293" s="270"/>
      <c r="S293" s="270"/>
      <c r="T293" s="271"/>
      <c r="U293" s="13"/>
      <c r="V293" s="13"/>
      <c r="W293" s="13"/>
      <c r="X293" s="13"/>
      <c r="Y293" s="13"/>
      <c r="Z293" s="13"/>
      <c r="AA293" s="13"/>
      <c r="AB293" s="13"/>
      <c r="AC293" s="13"/>
      <c r="AD293" s="13"/>
      <c r="AE293" s="13"/>
      <c r="AT293" s="272" t="s">
        <v>266</v>
      </c>
      <c r="AU293" s="272" t="s">
        <v>14</v>
      </c>
      <c r="AV293" s="13" t="s">
        <v>14</v>
      </c>
      <c r="AW293" s="13" t="s">
        <v>36</v>
      </c>
      <c r="AX293" s="13" t="s">
        <v>82</v>
      </c>
      <c r="AY293" s="272" t="s">
        <v>253</v>
      </c>
    </row>
    <row r="294" s="13" customFormat="1">
      <c r="A294" s="13"/>
      <c r="B294" s="262"/>
      <c r="C294" s="263"/>
      <c r="D294" s="258" t="s">
        <v>266</v>
      </c>
      <c r="E294" s="264" t="s">
        <v>1</v>
      </c>
      <c r="F294" s="265" t="s">
        <v>1621</v>
      </c>
      <c r="G294" s="263"/>
      <c r="H294" s="266">
        <v>0</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266</v>
      </c>
      <c r="AU294" s="272" t="s">
        <v>14</v>
      </c>
      <c r="AV294" s="13" t="s">
        <v>14</v>
      </c>
      <c r="AW294" s="13" t="s">
        <v>36</v>
      </c>
      <c r="AX294" s="13" t="s">
        <v>82</v>
      </c>
      <c r="AY294" s="272" t="s">
        <v>253</v>
      </c>
    </row>
    <row r="295" s="13" customFormat="1">
      <c r="A295" s="13"/>
      <c r="B295" s="262"/>
      <c r="C295" s="263"/>
      <c r="D295" s="258" t="s">
        <v>266</v>
      </c>
      <c r="E295" s="264" t="s">
        <v>1</v>
      </c>
      <c r="F295" s="265" t="s">
        <v>1622</v>
      </c>
      <c r="G295" s="263"/>
      <c r="H295" s="266">
        <v>0</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266</v>
      </c>
      <c r="AU295" s="272" t="s">
        <v>14</v>
      </c>
      <c r="AV295" s="13" t="s">
        <v>14</v>
      </c>
      <c r="AW295" s="13" t="s">
        <v>36</v>
      </c>
      <c r="AX295" s="13" t="s">
        <v>82</v>
      </c>
      <c r="AY295" s="272" t="s">
        <v>253</v>
      </c>
    </row>
    <row r="296" s="13" customFormat="1">
      <c r="A296" s="13"/>
      <c r="B296" s="262"/>
      <c r="C296" s="263"/>
      <c r="D296" s="258" t="s">
        <v>266</v>
      </c>
      <c r="E296" s="264" t="s">
        <v>1</v>
      </c>
      <c r="F296" s="265" t="s">
        <v>1623</v>
      </c>
      <c r="G296" s="263"/>
      <c r="H296" s="266">
        <v>0</v>
      </c>
      <c r="I296" s="267"/>
      <c r="J296" s="263"/>
      <c r="K296" s="263"/>
      <c r="L296" s="268"/>
      <c r="M296" s="269"/>
      <c r="N296" s="270"/>
      <c r="O296" s="270"/>
      <c r="P296" s="270"/>
      <c r="Q296" s="270"/>
      <c r="R296" s="270"/>
      <c r="S296" s="270"/>
      <c r="T296" s="271"/>
      <c r="U296" s="13"/>
      <c r="V296" s="13"/>
      <c r="W296" s="13"/>
      <c r="X296" s="13"/>
      <c r="Y296" s="13"/>
      <c r="Z296" s="13"/>
      <c r="AA296" s="13"/>
      <c r="AB296" s="13"/>
      <c r="AC296" s="13"/>
      <c r="AD296" s="13"/>
      <c r="AE296" s="13"/>
      <c r="AT296" s="272" t="s">
        <v>266</v>
      </c>
      <c r="AU296" s="272" t="s">
        <v>14</v>
      </c>
      <c r="AV296" s="13" t="s">
        <v>14</v>
      </c>
      <c r="AW296" s="13" t="s">
        <v>36</v>
      </c>
      <c r="AX296" s="13" t="s">
        <v>82</v>
      </c>
      <c r="AY296" s="272" t="s">
        <v>253</v>
      </c>
    </row>
    <row r="297" s="13" customFormat="1">
      <c r="A297" s="13"/>
      <c r="B297" s="262"/>
      <c r="C297" s="263"/>
      <c r="D297" s="258" t="s">
        <v>266</v>
      </c>
      <c r="E297" s="264" t="s">
        <v>1</v>
      </c>
      <c r="F297" s="265" t="s">
        <v>1624</v>
      </c>
      <c r="G297" s="263"/>
      <c r="H297" s="266">
        <v>0</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266</v>
      </c>
      <c r="AU297" s="272" t="s">
        <v>14</v>
      </c>
      <c r="AV297" s="13" t="s">
        <v>14</v>
      </c>
      <c r="AW297" s="13" t="s">
        <v>36</v>
      </c>
      <c r="AX297" s="13" t="s">
        <v>82</v>
      </c>
      <c r="AY297" s="272" t="s">
        <v>253</v>
      </c>
    </row>
    <row r="298" s="13" customFormat="1">
      <c r="A298" s="13"/>
      <c r="B298" s="262"/>
      <c r="C298" s="263"/>
      <c r="D298" s="258" t="s">
        <v>266</v>
      </c>
      <c r="E298" s="264" t="s">
        <v>1</v>
      </c>
      <c r="F298" s="265" t="s">
        <v>1625</v>
      </c>
      <c r="G298" s="263"/>
      <c r="H298" s="266">
        <v>0</v>
      </c>
      <c r="I298" s="267"/>
      <c r="J298" s="263"/>
      <c r="K298" s="263"/>
      <c r="L298" s="268"/>
      <c r="M298" s="269"/>
      <c r="N298" s="270"/>
      <c r="O298" s="270"/>
      <c r="P298" s="270"/>
      <c r="Q298" s="270"/>
      <c r="R298" s="270"/>
      <c r="S298" s="270"/>
      <c r="T298" s="271"/>
      <c r="U298" s="13"/>
      <c r="V298" s="13"/>
      <c r="W298" s="13"/>
      <c r="X298" s="13"/>
      <c r="Y298" s="13"/>
      <c r="Z298" s="13"/>
      <c r="AA298" s="13"/>
      <c r="AB298" s="13"/>
      <c r="AC298" s="13"/>
      <c r="AD298" s="13"/>
      <c r="AE298" s="13"/>
      <c r="AT298" s="272" t="s">
        <v>266</v>
      </c>
      <c r="AU298" s="272" t="s">
        <v>14</v>
      </c>
      <c r="AV298" s="13" t="s">
        <v>14</v>
      </c>
      <c r="AW298" s="13" t="s">
        <v>36</v>
      </c>
      <c r="AX298" s="13" t="s">
        <v>82</v>
      </c>
      <c r="AY298" s="272" t="s">
        <v>253</v>
      </c>
    </row>
    <row r="299" s="13" customFormat="1">
      <c r="A299" s="13"/>
      <c r="B299" s="262"/>
      <c r="C299" s="263"/>
      <c r="D299" s="258" t="s">
        <v>266</v>
      </c>
      <c r="E299" s="264" t="s">
        <v>1</v>
      </c>
      <c r="F299" s="265" t="s">
        <v>1626</v>
      </c>
      <c r="G299" s="263"/>
      <c r="H299" s="266">
        <v>0</v>
      </c>
      <c r="I299" s="267"/>
      <c r="J299" s="263"/>
      <c r="K299" s="263"/>
      <c r="L299" s="268"/>
      <c r="M299" s="269"/>
      <c r="N299" s="270"/>
      <c r="O299" s="270"/>
      <c r="P299" s="270"/>
      <c r="Q299" s="270"/>
      <c r="R299" s="270"/>
      <c r="S299" s="270"/>
      <c r="T299" s="271"/>
      <c r="U299" s="13"/>
      <c r="V299" s="13"/>
      <c r="W299" s="13"/>
      <c r="X299" s="13"/>
      <c r="Y299" s="13"/>
      <c r="Z299" s="13"/>
      <c r="AA299" s="13"/>
      <c r="AB299" s="13"/>
      <c r="AC299" s="13"/>
      <c r="AD299" s="13"/>
      <c r="AE299" s="13"/>
      <c r="AT299" s="272" t="s">
        <v>266</v>
      </c>
      <c r="AU299" s="272" t="s">
        <v>14</v>
      </c>
      <c r="AV299" s="13" t="s">
        <v>14</v>
      </c>
      <c r="AW299" s="13" t="s">
        <v>36</v>
      </c>
      <c r="AX299" s="13" t="s">
        <v>82</v>
      </c>
      <c r="AY299" s="272" t="s">
        <v>253</v>
      </c>
    </row>
    <row r="300" s="13" customFormat="1">
      <c r="A300" s="13"/>
      <c r="B300" s="262"/>
      <c r="C300" s="263"/>
      <c r="D300" s="258" t="s">
        <v>266</v>
      </c>
      <c r="E300" s="264" t="s">
        <v>1</v>
      </c>
      <c r="F300" s="265" t="s">
        <v>1627</v>
      </c>
      <c r="G300" s="263"/>
      <c r="H300" s="266">
        <v>0</v>
      </c>
      <c r="I300" s="267"/>
      <c r="J300" s="263"/>
      <c r="K300" s="263"/>
      <c r="L300" s="268"/>
      <c r="M300" s="269"/>
      <c r="N300" s="270"/>
      <c r="O300" s="270"/>
      <c r="P300" s="270"/>
      <c r="Q300" s="270"/>
      <c r="R300" s="270"/>
      <c r="S300" s="270"/>
      <c r="T300" s="271"/>
      <c r="U300" s="13"/>
      <c r="V300" s="13"/>
      <c r="W300" s="13"/>
      <c r="X300" s="13"/>
      <c r="Y300" s="13"/>
      <c r="Z300" s="13"/>
      <c r="AA300" s="13"/>
      <c r="AB300" s="13"/>
      <c r="AC300" s="13"/>
      <c r="AD300" s="13"/>
      <c r="AE300" s="13"/>
      <c r="AT300" s="272" t="s">
        <v>266</v>
      </c>
      <c r="AU300" s="272" t="s">
        <v>14</v>
      </c>
      <c r="AV300" s="13" t="s">
        <v>14</v>
      </c>
      <c r="AW300" s="13" t="s">
        <v>36</v>
      </c>
      <c r="AX300" s="13" t="s">
        <v>82</v>
      </c>
      <c r="AY300" s="272" t="s">
        <v>253</v>
      </c>
    </row>
    <row r="301" s="13" customFormat="1">
      <c r="A301" s="13"/>
      <c r="B301" s="262"/>
      <c r="C301" s="263"/>
      <c r="D301" s="258" t="s">
        <v>266</v>
      </c>
      <c r="E301" s="264" t="s">
        <v>1</v>
      </c>
      <c r="F301" s="265" t="s">
        <v>1628</v>
      </c>
      <c r="G301" s="263"/>
      <c r="H301" s="266">
        <v>0</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266</v>
      </c>
      <c r="AU301" s="272" t="s">
        <v>14</v>
      </c>
      <c r="AV301" s="13" t="s">
        <v>14</v>
      </c>
      <c r="AW301" s="13" t="s">
        <v>36</v>
      </c>
      <c r="AX301" s="13" t="s">
        <v>82</v>
      </c>
      <c r="AY301" s="272" t="s">
        <v>253</v>
      </c>
    </row>
    <row r="302" s="16" customFormat="1">
      <c r="A302" s="16"/>
      <c r="B302" s="315"/>
      <c r="C302" s="316"/>
      <c r="D302" s="258" t="s">
        <v>266</v>
      </c>
      <c r="E302" s="317" t="s">
        <v>1</v>
      </c>
      <c r="F302" s="318" t="s">
        <v>1629</v>
      </c>
      <c r="G302" s="316"/>
      <c r="H302" s="319">
        <v>15.800000000000001</v>
      </c>
      <c r="I302" s="320"/>
      <c r="J302" s="316"/>
      <c r="K302" s="316"/>
      <c r="L302" s="321"/>
      <c r="M302" s="322"/>
      <c r="N302" s="323"/>
      <c r="O302" s="323"/>
      <c r="P302" s="323"/>
      <c r="Q302" s="323"/>
      <c r="R302" s="323"/>
      <c r="S302" s="323"/>
      <c r="T302" s="324"/>
      <c r="U302" s="16"/>
      <c r="V302" s="16"/>
      <c r="W302" s="16"/>
      <c r="X302" s="16"/>
      <c r="Y302" s="16"/>
      <c r="Z302" s="16"/>
      <c r="AA302" s="16"/>
      <c r="AB302" s="16"/>
      <c r="AC302" s="16"/>
      <c r="AD302" s="16"/>
      <c r="AE302" s="16"/>
      <c r="AT302" s="325" t="s">
        <v>266</v>
      </c>
      <c r="AU302" s="325" t="s">
        <v>14</v>
      </c>
      <c r="AV302" s="16" t="s">
        <v>270</v>
      </c>
      <c r="AW302" s="16" t="s">
        <v>36</v>
      </c>
      <c r="AX302" s="16" t="s">
        <v>82</v>
      </c>
      <c r="AY302" s="325" t="s">
        <v>253</v>
      </c>
    </row>
    <row r="303" s="15" customFormat="1">
      <c r="A303" s="15"/>
      <c r="B303" s="294"/>
      <c r="C303" s="295"/>
      <c r="D303" s="258" t="s">
        <v>266</v>
      </c>
      <c r="E303" s="296" t="s">
        <v>1</v>
      </c>
      <c r="F303" s="297" t="s">
        <v>1630</v>
      </c>
      <c r="G303" s="295"/>
      <c r="H303" s="296" t="s">
        <v>1</v>
      </c>
      <c r="I303" s="298"/>
      <c r="J303" s="295"/>
      <c r="K303" s="295"/>
      <c r="L303" s="299"/>
      <c r="M303" s="300"/>
      <c r="N303" s="301"/>
      <c r="O303" s="301"/>
      <c r="P303" s="301"/>
      <c r="Q303" s="301"/>
      <c r="R303" s="301"/>
      <c r="S303" s="301"/>
      <c r="T303" s="302"/>
      <c r="U303" s="15"/>
      <c r="V303" s="15"/>
      <c r="W303" s="15"/>
      <c r="X303" s="15"/>
      <c r="Y303" s="15"/>
      <c r="Z303" s="15"/>
      <c r="AA303" s="15"/>
      <c r="AB303" s="15"/>
      <c r="AC303" s="15"/>
      <c r="AD303" s="15"/>
      <c r="AE303" s="15"/>
      <c r="AT303" s="303" t="s">
        <v>266</v>
      </c>
      <c r="AU303" s="303" t="s">
        <v>14</v>
      </c>
      <c r="AV303" s="15" t="s">
        <v>90</v>
      </c>
      <c r="AW303" s="15" t="s">
        <v>36</v>
      </c>
      <c r="AX303" s="15" t="s">
        <v>82</v>
      </c>
      <c r="AY303" s="303" t="s">
        <v>253</v>
      </c>
    </row>
    <row r="304" s="13" customFormat="1">
      <c r="A304" s="13"/>
      <c r="B304" s="262"/>
      <c r="C304" s="263"/>
      <c r="D304" s="258" t="s">
        <v>266</v>
      </c>
      <c r="E304" s="264" t="s">
        <v>1</v>
      </c>
      <c r="F304" s="265" t="s">
        <v>1631</v>
      </c>
      <c r="G304" s="263"/>
      <c r="H304" s="266">
        <v>15.800000000000001</v>
      </c>
      <c r="I304" s="267"/>
      <c r="J304" s="263"/>
      <c r="K304" s="263"/>
      <c r="L304" s="268"/>
      <c r="M304" s="269"/>
      <c r="N304" s="270"/>
      <c r="O304" s="270"/>
      <c r="P304" s="270"/>
      <c r="Q304" s="270"/>
      <c r="R304" s="270"/>
      <c r="S304" s="270"/>
      <c r="T304" s="271"/>
      <c r="U304" s="13"/>
      <c r="V304" s="13"/>
      <c r="W304" s="13"/>
      <c r="X304" s="13"/>
      <c r="Y304" s="13"/>
      <c r="Z304" s="13"/>
      <c r="AA304" s="13"/>
      <c r="AB304" s="13"/>
      <c r="AC304" s="13"/>
      <c r="AD304" s="13"/>
      <c r="AE304" s="13"/>
      <c r="AT304" s="272" t="s">
        <v>266</v>
      </c>
      <c r="AU304" s="272" t="s">
        <v>14</v>
      </c>
      <c r="AV304" s="13" t="s">
        <v>14</v>
      </c>
      <c r="AW304" s="13" t="s">
        <v>36</v>
      </c>
      <c r="AX304" s="13" t="s">
        <v>82</v>
      </c>
      <c r="AY304" s="272" t="s">
        <v>253</v>
      </c>
    </row>
    <row r="305" s="13" customFormat="1">
      <c r="A305" s="13"/>
      <c r="B305" s="262"/>
      <c r="C305" s="263"/>
      <c r="D305" s="258" t="s">
        <v>266</v>
      </c>
      <c r="E305" s="264" t="s">
        <v>1</v>
      </c>
      <c r="F305" s="265" t="s">
        <v>1632</v>
      </c>
      <c r="G305" s="263"/>
      <c r="H305" s="266">
        <v>15.75</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266</v>
      </c>
      <c r="AU305" s="272" t="s">
        <v>14</v>
      </c>
      <c r="AV305" s="13" t="s">
        <v>14</v>
      </c>
      <c r="AW305" s="13" t="s">
        <v>36</v>
      </c>
      <c r="AX305" s="13" t="s">
        <v>82</v>
      </c>
      <c r="AY305" s="272" t="s">
        <v>253</v>
      </c>
    </row>
    <row r="306" s="13" customFormat="1">
      <c r="A306" s="13"/>
      <c r="B306" s="262"/>
      <c r="C306" s="263"/>
      <c r="D306" s="258" t="s">
        <v>266</v>
      </c>
      <c r="E306" s="264" t="s">
        <v>1</v>
      </c>
      <c r="F306" s="265" t="s">
        <v>1633</v>
      </c>
      <c r="G306" s="263"/>
      <c r="H306" s="266">
        <v>16.300000000000001</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266</v>
      </c>
      <c r="AU306" s="272" t="s">
        <v>14</v>
      </c>
      <c r="AV306" s="13" t="s">
        <v>14</v>
      </c>
      <c r="AW306" s="13" t="s">
        <v>36</v>
      </c>
      <c r="AX306" s="13" t="s">
        <v>82</v>
      </c>
      <c r="AY306" s="272" t="s">
        <v>253</v>
      </c>
    </row>
    <row r="307" s="13" customFormat="1">
      <c r="A307" s="13"/>
      <c r="B307" s="262"/>
      <c r="C307" s="263"/>
      <c r="D307" s="258" t="s">
        <v>266</v>
      </c>
      <c r="E307" s="264" t="s">
        <v>1</v>
      </c>
      <c r="F307" s="265" t="s">
        <v>1634</v>
      </c>
      <c r="G307" s="263"/>
      <c r="H307" s="266">
        <v>14.4</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266</v>
      </c>
      <c r="AU307" s="272" t="s">
        <v>14</v>
      </c>
      <c r="AV307" s="13" t="s">
        <v>14</v>
      </c>
      <c r="AW307" s="13" t="s">
        <v>36</v>
      </c>
      <c r="AX307" s="13" t="s">
        <v>82</v>
      </c>
      <c r="AY307" s="272" t="s">
        <v>253</v>
      </c>
    </row>
    <row r="308" s="13" customFormat="1">
      <c r="A308" s="13"/>
      <c r="B308" s="262"/>
      <c r="C308" s="263"/>
      <c r="D308" s="258" t="s">
        <v>266</v>
      </c>
      <c r="E308" s="264" t="s">
        <v>1</v>
      </c>
      <c r="F308" s="265" t="s">
        <v>1635</v>
      </c>
      <c r="G308" s="263"/>
      <c r="H308" s="266">
        <v>13.25</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266</v>
      </c>
      <c r="AU308" s="272" t="s">
        <v>14</v>
      </c>
      <c r="AV308" s="13" t="s">
        <v>14</v>
      </c>
      <c r="AW308" s="13" t="s">
        <v>36</v>
      </c>
      <c r="AX308" s="13" t="s">
        <v>82</v>
      </c>
      <c r="AY308" s="272" t="s">
        <v>253</v>
      </c>
    </row>
    <row r="309" s="13" customFormat="1">
      <c r="A309" s="13"/>
      <c r="B309" s="262"/>
      <c r="C309" s="263"/>
      <c r="D309" s="258" t="s">
        <v>266</v>
      </c>
      <c r="E309" s="264" t="s">
        <v>1</v>
      </c>
      <c r="F309" s="265" t="s">
        <v>1636</v>
      </c>
      <c r="G309" s="263"/>
      <c r="H309" s="266">
        <v>13.15</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266</v>
      </c>
      <c r="AU309" s="272" t="s">
        <v>14</v>
      </c>
      <c r="AV309" s="13" t="s">
        <v>14</v>
      </c>
      <c r="AW309" s="13" t="s">
        <v>36</v>
      </c>
      <c r="AX309" s="13" t="s">
        <v>82</v>
      </c>
      <c r="AY309" s="272" t="s">
        <v>253</v>
      </c>
    </row>
    <row r="310" s="13" customFormat="1">
      <c r="A310" s="13"/>
      <c r="B310" s="262"/>
      <c r="C310" s="263"/>
      <c r="D310" s="258" t="s">
        <v>266</v>
      </c>
      <c r="E310" s="264" t="s">
        <v>1</v>
      </c>
      <c r="F310" s="265" t="s">
        <v>1637</v>
      </c>
      <c r="G310" s="263"/>
      <c r="H310" s="266">
        <v>14.6</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266</v>
      </c>
      <c r="AU310" s="272" t="s">
        <v>14</v>
      </c>
      <c r="AV310" s="13" t="s">
        <v>14</v>
      </c>
      <c r="AW310" s="13" t="s">
        <v>36</v>
      </c>
      <c r="AX310" s="13" t="s">
        <v>82</v>
      </c>
      <c r="AY310" s="272" t="s">
        <v>253</v>
      </c>
    </row>
    <row r="311" s="13" customFormat="1">
      <c r="A311" s="13"/>
      <c r="B311" s="262"/>
      <c r="C311" s="263"/>
      <c r="D311" s="258" t="s">
        <v>266</v>
      </c>
      <c r="E311" s="264" t="s">
        <v>1</v>
      </c>
      <c r="F311" s="265" t="s">
        <v>1638</v>
      </c>
      <c r="G311" s="263"/>
      <c r="H311" s="266">
        <v>14.550000000000001</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266</v>
      </c>
      <c r="AU311" s="272" t="s">
        <v>14</v>
      </c>
      <c r="AV311" s="13" t="s">
        <v>14</v>
      </c>
      <c r="AW311" s="13" t="s">
        <v>36</v>
      </c>
      <c r="AX311" s="13" t="s">
        <v>82</v>
      </c>
      <c r="AY311" s="272" t="s">
        <v>253</v>
      </c>
    </row>
    <row r="312" s="13" customFormat="1">
      <c r="A312" s="13"/>
      <c r="B312" s="262"/>
      <c r="C312" s="263"/>
      <c r="D312" s="258" t="s">
        <v>266</v>
      </c>
      <c r="E312" s="264" t="s">
        <v>1</v>
      </c>
      <c r="F312" s="265" t="s">
        <v>1639</v>
      </c>
      <c r="G312" s="263"/>
      <c r="H312" s="266">
        <v>15.550000000000001</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266</v>
      </c>
      <c r="AU312" s="272" t="s">
        <v>14</v>
      </c>
      <c r="AV312" s="13" t="s">
        <v>14</v>
      </c>
      <c r="AW312" s="13" t="s">
        <v>36</v>
      </c>
      <c r="AX312" s="13" t="s">
        <v>82</v>
      </c>
      <c r="AY312" s="272" t="s">
        <v>253</v>
      </c>
    </row>
    <row r="313" s="13" customFormat="1">
      <c r="A313" s="13"/>
      <c r="B313" s="262"/>
      <c r="C313" s="263"/>
      <c r="D313" s="258" t="s">
        <v>266</v>
      </c>
      <c r="E313" s="264" t="s">
        <v>1</v>
      </c>
      <c r="F313" s="265" t="s">
        <v>1640</v>
      </c>
      <c r="G313" s="263"/>
      <c r="H313" s="266">
        <v>15.4</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266</v>
      </c>
      <c r="AU313" s="272" t="s">
        <v>14</v>
      </c>
      <c r="AV313" s="13" t="s">
        <v>14</v>
      </c>
      <c r="AW313" s="13" t="s">
        <v>36</v>
      </c>
      <c r="AX313" s="13" t="s">
        <v>82</v>
      </c>
      <c r="AY313" s="272" t="s">
        <v>253</v>
      </c>
    </row>
    <row r="314" s="13" customFormat="1">
      <c r="A314" s="13"/>
      <c r="B314" s="262"/>
      <c r="C314" s="263"/>
      <c r="D314" s="258" t="s">
        <v>266</v>
      </c>
      <c r="E314" s="264" t="s">
        <v>1</v>
      </c>
      <c r="F314" s="265" t="s">
        <v>1641</v>
      </c>
      <c r="G314" s="263"/>
      <c r="H314" s="266">
        <v>15</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266</v>
      </c>
      <c r="AU314" s="272" t="s">
        <v>14</v>
      </c>
      <c r="AV314" s="13" t="s">
        <v>14</v>
      </c>
      <c r="AW314" s="13" t="s">
        <v>36</v>
      </c>
      <c r="AX314" s="13" t="s">
        <v>82</v>
      </c>
      <c r="AY314" s="272" t="s">
        <v>253</v>
      </c>
    </row>
    <row r="315" s="13" customFormat="1">
      <c r="A315" s="13"/>
      <c r="B315" s="262"/>
      <c r="C315" s="263"/>
      <c r="D315" s="258" t="s">
        <v>266</v>
      </c>
      <c r="E315" s="264" t="s">
        <v>1</v>
      </c>
      <c r="F315" s="265" t="s">
        <v>1642</v>
      </c>
      <c r="G315" s="263"/>
      <c r="H315" s="266">
        <v>14.949999999999999</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266</v>
      </c>
      <c r="AU315" s="272" t="s">
        <v>14</v>
      </c>
      <c r="AV315" s="13" t="s">
        <v>14</v>
      </c>
      <c r="AW315" s="13" t="s">
        <v>36</v>
      </c>
      <c r="AX315" s="13" t="s">
        <v>82</v>
      </c>
      <c r="AY315" s="272" t="s">
        <v>253</v>
      </c>
    </row>
    <row r="316" s="13" customFormat="1">
      <c r="A316" s="13"/>
      <c r="B316" s="262"/>
      <c r="C316" s="263"/>
      <c r="D316" s="258" t="s">
        <v>266</v>
      </c>
      <c r="E316" s="264" t="s">
        <v>1</v>
      </c>
      <c r="F316" s="265" t="s">
        <v>1643</v>
      </c>
      <c r="G316" s="263"/>
      <c r="H316" s="266">
        <v>16.399999999999999</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266</v>
      </c>
      <c r="AU316" s="272" t="s">
        <v>14</v>
      </c>
      <c r="AV316" s="13" t="s">
        <v>14</v>
      </c>
      <c r="AW316" s="13" t="s">
        <v>36</v>
      </c>
      <c r="AX316" s="13" t="s">
        <v>82</v>
      </c>
      <c r="AY316" s="272" t="s">
        <v>253</v>
      </c>
    </row>
    <row r="317" s="13" customFormat="1">
      <c r="A317" s="13"/>
      <c r="B317" s="262"/>
      <c r="C317" s="263"/>
      <c r="D317" s="258" t="s">
        <v>266</v>
      </c>
      <c r="E317" s="264" t="s">
        <v>1</v>
      </c>
      <c r="F317" s="265" t="s">
        <v>1644</v>
      </c>
      <c r="G317" s="263"/>
      <c r="H317" s="266">
        <v>14.550000000000001</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266</v>
      </c>
      <c r="AU317" s="272" t="s">
        <v>14</v>
      </c>
      <c r="AV317" s="13" t="s">
        <v>14</v>
      </c>
      <c r="AW317" s="13" t="s">
        <v>36</v>
      </c>
      <c r="AX317" s="13" t="s">
        <v>82</v>
      </c>
      <c r="AY317" s="272" t="s">
        <v>253</v>
      </c>
    </row>
    <row r="318" s="13" customFormat="1">
      <c r="A318" s="13"/>
      <c r="B318" s="262"/>
      <c r="C318" s="263"/>
      <c r="D318" s="258" t="s">
        <v>266</v>
      </c>
      <c r="E318" s="264" t="s">
        <v>1</v>
      </c>
      <c r="F318" s="265" t="s">
        <v>1645</v>
      </c>
      <c r="G318" s="263"/>
      <c r="H318" s="266">
        <v>14.35</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266</v>
      </c>
      <c r="AU318" s="272" t="s">
        <v>14</v>
      </c>
      <c r="AV318" s="13" t="s">
        <v>14</v>
      </c>
      <c r="AW318" s="13" t="s">
        <v>36</v>
      </c>
      <c r="AX318" s="13" t="s">
        <v>82</v>
      </c>
      <c r="AY318" s="272" t="s">
        <v>253</v>
      </c>
    </row>
    <row r="319" s="13" customFormat="1">
      <c r="A319" s="13"/>
      <c r="B319" s="262"/>
      <c r="C319" s="263"/>
      <c r="D319" s="258" t="s">
        <v>266</v>
      </c>
      <c r="E319" s="264" t="s">
        <v>1</v>
      </c>
      <c r="F319" s="265" t="s">
        <v>1646</v>
      </c>
      <c r="G319" s="263"/>
      <c r="H319" s="266">
        <v>14.75</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266</v>
      </c>
      <c r="AU319" s="272" t="s">
        <v>14</v>
      </c>
      <c r="AV319" s="13" t="s">
        <v>14</v>
      </c>
      <c r="AW319" s="13" t="s">
        <v>36</v>
      </c>
      <c r="AX319" s="13" t="s">
        <v>82</v>
      </c>
      <c r="AY319" s="272" t="s">
        <v>253</v>
      </c>
    </row>
    <row r="320" s="13" customFormat="1">
      <c r="A320" s="13"/>
      <c r="B320" s="262"/>
      <c r="C320" s="263"/>
      <c r="D320" s="258" t="s">
        <v>266</v>
      </c>
      <c r="E320" s="264" t="s">
        <v>1</v>
      </c>
      <c r="F320" s="265" t="s">
        <v>1647</v>
      </c>
      <c r="G320" s="263"/>
      <c r="H320" s="266">
        <v>15.1</v>
      </c>
      <c r="I320" s="267"/>
      <c r="J320" s="263"/>
      <c r="K320" s="263"/>
      <c r="L320" s="268"/>
      <c r="M320" s="269"/>
      <c r="N320" s="270"/>
      <c r="O320" s="270"/>
      <c r="P320" s="270"/>
      <c r="Q320" s="270"/>
      <c r="R320" s="270"/>
      <c r="S320" s="270"/>
      <c r="T320" s="271"/>
      <c r="U320" s="13"/>
      <c r="V320" s="13"/>
      <c r="W320" s="13"/>
      <c r="X320" s="13"/>
      <c r="Y320" s="13"/>
      <c r="Z320" s="13"/>
      <c r="AA320" s="13"/>
      <c r="AB320" s="13"/>
      <c r="AC320" s="13"/>
      <c r="AD320" s="13"/>
      <c r="AE320" s="13"/>
      <c r="AT320" s="272" t="s">
        <v>266</v>
      </c>
      <c r="AU320" s="272" t="s">
        <v>14</v>
      </c>
      <c r="AV320" s="13" t="s">
        <v>14</v>
      </c>
      <c r="AW320" s="13" t="s">
        <v>36</v>
      </c>
      <c r="AX320" s="13" t="s">
        <v>82</v>
      </c>
      <c r="AY320" s="272" t="s">
        <v>253</v>
      </c>
    </row>
    <row r="321" s="13" customFormat="1">
      <c r="A321" s="13"/>
      <c r="B321" s="262"/>
      <c r="C321" s="263"/>
      <c r="D321" s="258" t="s">
        <v>266</v>
      </c>
      <c r="E321" s="264" t="s">
        <v>1</v>
      </c>
      <c r="F321" s="265" t="s">
        <v>1648</v>
      </c>
      <c r="G321" s="263"/>
      <c r="H321" s="266">
        <v>15.199999999999999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266</v>
      </c>
      <c r="AU321" s="272" t="s">
        <v>14</v>
      </c>
      <c r="AV321" s="13" t="s">
        <v>14</v>
      </c>
      <c r="AW321" s="13" t="s">
        <v>36</v>
      </c>
      <c r="AX321" s="13" t="s">
        <v>82</v>
      </c>
      <c r="AY321" s="272" t="s">
        <v>253</v>
      </c>
    </row>
    <row r="322" s="13" customFormat="1">
      <c r="A322" s="13"/>
      <c r="B322" s="262"/>
      <c r="C322" s="263"/>
      <c r="D322" s="258" t="s">
        <v>266</v>
      </c>
      <c r="E322" s="264" t="s">
        <v>1</v>
      </c>
      <c r="F322" s="265" t="s">
        <v>1649</v>
      </c>
      <c r="G322" s="263"/>
      <c r="H322" s="266">
        <v>14.550000000000001</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266</v>
      </c>
      <c r="AU322" s="272" t="s">
        <v>14</v>
      </c>
      <c r="AV322" s="13" t="s">
        <v>14</v>
      </c>
      <c r="AW322" s="13" t="s">
        <v>36</v>
      </c>
      <c r="AX322" s="13" t="s">
        <v>82</v>
      </c>
      <c r="AY322" s="272" t="s">
        <v>253</v>
      </c>
    </row>
    <row r="323" s="13" customFormat="1">
      <c r="A323" s="13"/>
      <c r="B323" s="262"/>
      <c r="C323" s="263"/>
      <c r="D323" s="258" t="s">
        <v>266</v>
      </c>
      <c r="E323" s="264" t="s">
        <v>1</v>
      </c>
      <c r="F323" s="265" t="s">
        <v>1650</v>
      </c>
      <c r="G323" s="263"/>
      <c r="H323" s="266">
        <v>15.25</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266</v>
      </c>
      <c r="AU323" s="272" t="s">
        <v>14</v>
      </c>
      <c r="AV323" s="13" t="s">
        <v>14</v>
      </c>
      <c r="AW323" s="13" t="s">
        <v>36</v>
      </c>
      <c r="AX323" s="13" t="s">
        <v>82</v>
      </c>
      <c r="AY323" s="272" t="s">
        <v>253</v>
      </c>
    </row>
    <row r="324" s="13" customFormat="1">
      <c r="A324" s="13"/>
      <c r="B324" s="262"/>
      <c r="C324" s="263"/>
      <c r="D324" s="258" t="s">
        <v>266</v>
      </c>
      <c r="E324" s="264" t="s">
        <v>1</v>
      </c>
      <c r="F324" s="265" t="s">
        <v>1651</v>
      </c>
      <c r="G324" s="263"/>
      <c r="H324" s="266">
        <v>16.350000000000001</v>
      </c>
      <c r="I324" s="267"/>
      <c r="J324" s="263"/>
      <c r="K324" s="263"/>
      <c r="L324" s="268"/>
      <c r="M324" s="269"/>
      <c r="N324" s="270"/>
      <c r="O324" s="270"/>
      <c r="P324" s="270"/>
      <c r="Q324" s="270"/>
      <c r="R324" s="270"/>
      <c r="S324" s="270"/>
      <c r="T324" s="271"/>
      <c r="U324" s="13"/>
      <c r="V324" s="13"/>
      <c r="W324" s="13"/>
      <c r="X324" s="13"/>
      <c r="Y324" s="13"/>
      <c r="Z324" s="13"/>
      <c r="AA324" s="13"/>
      <c r="AB324" s="13"/>
      <c r="AC324" s="13"/>
      <c r="AD324" s="13"/>
      <c r="AE324" s="13"/>
      <c r="AT324" s="272" t="s">
        <v>266</v>
      </c>
      <c r="AU324" s="272" t="s">
        <v>14</v>
      </c>
      <c r="AV324" s="13" t="s">
        <v>14</v>
      </c>
      <c r="AW324" s="13" t="s">
        <v>36</v>
      </c>
      <c r="AX324" s="13" t="s">
        <v>82</v>
      </c>
      <c r="AY324" s="272" t="s">
        <v>253</v>
      </c>
    </row>
    <row r="325" s="13" customFormat="1">
      <c r="A325" s="13"/>
      <c r="B325" s="262"/>
      <c r="C325" s="263"/>
      <c r="D325" s="258" t="s">
        <v>266</v>
      </c>
      <c r="E325" s="264" t="s">
        <v>1</v>
      </c>
      <c r="F325" s="265" t="s">
        <v>1652</v>
      </c>
      <c r="G325" s="263"/>
      <c r="H325" s="266">
        <v>16.449999999999999</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266</v>
      </c>
      <c r="AU325" s="272" t="s">
        <v>14</v>
      </c>
      <c r="AV325" s="13" t="s">
        <v>14</v>
      </c>
      <c r="AW325" s="13" t="s">
        <v>36</v>
      </c>
      <c r="AX325" s="13" t="s">
        <v>82</v>
      </c>
      <c r="AY325" s="272" t="s">
        <v>253</v>
      </c>
    </row>
    <row r="326" s="13" customFormat="1">
      <c r="A326" s="13"/>
      <c r="B326" s="262"/>
      <c r="C326" s="263"/>
      <c r="D326" s="258" t="s">
        <v>266</v>
      </c>
      <c r="E326" s="264" t="s">
        <v>1</v>
      </c>
      <c r="F326" s="265" t="s">
        <v>1653</v>
      </c>
      <c r="G326" s="263"/>
      <c r="H326" s="266">
        <v>16.550000000000001</v>
      </c>
      <c r="I326" s="267"/>
      <c r="J326" s="263"/>
      <c r="K326" s="263"/>
      <c r="L326" s="268"/>
      <c r="M326" s="269"/>
      <c r="N326" s="270"/>
      <c r="O326" s="270"/>
      <c r="P326" s="270"/>
      <c r="Q326" s="270"/>
      <c r="R326" s="270"/>
      <c r="S326" s="270"/>
      <c r="T326" s="271"/>
      <c r="U326" s="13"/>
      <c r="V326" s="13"/>
      <c r="W326" s="13"/>
      <c r="X326" s="13"/>
      <c r="Y326" s="13"/>
      <c r="Z326" s="13"/>
      <c r="AA326" s="13"/>
      <c r="AB326" s="13"/>
      <c r="AC326" s="13"/>
      <c r="AD326" s="13"/>
      <c r="AE326" s="13"/>
      <c r="AT326" s="272" t="s">
        <v>266</v>
      </c>
      <c r="AU326" s="272" t="s">
        <v>14</v>
      </c>
      <c r="AV326" s="13" t="s">
        <v>14</v>
      </c>
      <c r="AW326" s="13" t="s">
        <v>36</v>
      </c>
      <c r="AX326" s="13" t="s">
        <v>82</v>
      </c>
      <c r="AY326" s="272" t="s">
        <v>253</v>
      </c>
    </row>
    <row r="327" s="13" customFormat="1">
      <c r="A327" s="13"/>
      <c r="B327" s="262"/>
      <c r="C327" s="263"/>
      <c r="D327" s="258" t="s">
        <v>266</v>
      </c>
      <c r="E327" s="264" t="s">
        <v>1</v>
      </c>
      <c r="F327" s="265" t="s">
        <v>1654</v>
      </c>
      <c r="G327" s="263"/>
      <c r="H327" s="266">
        <v>16.25</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266</v>
      </c>
      <c r="AU327" s="272" t="s">
        <v>14</v>
      </c>
      <c r="AV327" s="13" t="s">
        <v>14</v>
      </c>
      <c r="AW327" s="13" t="s">
        <v>36</v>
      </c>
      <c r="AX327" s="13" t="s">
        <v>82</v>
      </c>
      <c r="AY327" s="272" t="s">
        <v>253</v>
      </c>
    </row>
    <row r="328" s="13" customFormat="1">
      <c r="A328" s="13"/>
      <c r="B328" s="262"/>
      <c r="C328" s="263"/>
      <c r="D328" s="258" t="s">
        <v>266</v>
      </c>
      <c r="E328" s="264" t="s">
        <v>1</v>
      </c>
      <c r="F328" s="265" t="s">
        <v>1655</v>
      </c>
      <c r="G328" s="263"/>
      <c r="H328" s="266">
        <v>16.149999999999999</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266</v>
      </c>
      <c r="AU328" s="272" t="s">
        <v>14</v>
      </c>
      <c r="AV328" s="13" t="s">
        <v>14</v>
      </c>
      <c r="AW328" s="13" t="s">
        <v>36</v>
      </c>
      <c r="AX328" s="13" t="s">
        <v>82</v>
      </c>
      <c r="AY328" s="272" t="s">
        <v>253</v>
      </c>
    </row>
    <row r="329" s="16" customFormat="1">
      <c r="A329" s="16"/>
      <c r="B329" s="315"/>
      <c r="C329" s="316"/>
      <c r="D329" s="258" t="s">
        <v>266</v>
      </c>
      <c r="E329" s="317" t="s">
        <v>1</v>
      </c>
      <c r="F329" s="318" t="s">
        <v>1629</v>
      </c>
      <c r="G329" s="316"/>
      <c r="H329" s="319">
        <v>380.60000000000002</v>
      </c>
      <c r="I329" s="320"/>
      <c r="J329" s="316"/>
      <c r="K329" s="316"/>
      <c r="L329" s="321"/>
      <c r="M329" s="322"/>
      <c r="N329" s="323"/>
      <c r="O329" s="323"/>
      <c r="P329" s="323"/>
      <c r="Q329" s="323"/>
      <c r="R329" s="323"/>
      <c r="S329" s="323"/>
      <c r="T329" s="324"/>
      <c r="U329" s="16"/>
      <c r="V329" s="16"/>
      <c r="W329" s="16"/>
      <c r="X329" s="16"/>
      <c r="Y329" s="16"/>
      <c r="Z329" s="16"/>
      <c r="AA329" s="16"/>
      <c r="AB329" s="16"/>
      <c r="AC329" s="16"/>
      <c r="AD329" s="16"/>
      <c r="AE329" s="16"/>
      <c r="AT329" s="325" t="s">
        <v>266</v>
      </c>
      <c r="AU329" s="325" t="s">
        <v>14</v>
      </c>
      <c r="AV329" s="16" t="s">
        <v>270</v>
      </c>
      <c r="AW329" s="16" t="s">
        <v>36</v>
      </c>
      <c r="AX329" s="16" t="s">
        <v>82</v>
      </c>
      <c r="AY329" s="325" t="s">
        <v>253</v>
      </c>
    </row>
    <row r="330" s="14" customFormat="1">
      <c r="A330" s="14"/>
      <c r="B330" s="273"/>
      <c r="C330" s="274"/>
      <c r="D330" s="258" t="s">
        <v>266</v>
      </c>
      <c r="E330" s="275" t="s">
        <v>1438</v>
      </c>
      <c r="F330" s="276" t="s">
        <v>269</v>
      </c>
      <c r="G330" s="274"/>
      <c r="H330" s="277">
        <v>396.39999999999998</v>
      </c>
      <c r="I330" s="278"/>
      <c r="J330" s="274"/>
      <c r="K330" s="274"/>
      <c r="L330" s="279"/>
      <c r="M330" s="280"/>
      <c r="N330" s="281"/>
      <c r="O330" s="281"/>
      <c r="P330" s="281"/>
      <c r="Q330" s="281"/>
      <c r="R330" s="281"/>
      <c r="S330" s="281"/>
      <c r="T330" s="282"/>
      <c r="U330" s="14"/>
      <c r="V330" s="14"/>
      <c r="W330" s="14"/>
      <c r="X330" s="14"/>
      <c r="Y330" s="14"/>
      <c r="Z330" s="14"/>
      <c r="AA330" s="14"/>
      <c r="AB330" s="14"/>
      <c r="AC330" s="14"/>
      <c r="AD330" s="14"/>
      <c r="AE330" s="14"/>
      <c r="AT330" s="283" t="s">
        <v>266</v>
      </c>
      <c r="AU330" s="283" t="s">
        <v>14</v>
      </c>
      <c r="AV330" s="14" t="s">
        <v>259</v>
      </c>
      <c r="AW330" s="14" t="s">
        <v>36</v>
      </c>
      <c r="AX330" s="14" t="s">
        <v>90</v>
      </c>
      <c r="AY330" s="283" t="s">
        <v>253</v>
      </c>
    </row>
    <row r="331" s="2" customFormat="1" ht="36" customHeight="1">
      <c r="A331" s="39"/>
      <c r="B331" s="40"/>
      <c r="C331" s="245" t="s">
        <v>387</v>
      </c>
      <c r="D331" s="245" t="s">
        <v>255</v>
      </c>
      <c r="E331" s="246" t="s">
        <v>1656</v>
      </c>
      <c r="F331" s="247" t="s">
        <v>1657</v>
      </c>
      <c r="G331" s="248" t="s">
        <v>140</v>
      </c>
      <c r="H331" s="249">
        <v>168.09800000000001</v>
      </c>
      <c r="I331" s="250"/>
      <c r="J331" s="251">
        <f>ROUND(I331*H331,2)</f>
        <v>0</v>
      </c>
      <c r="K331" s="247" t="s">
        <v>258</v>
      </c>
      <c r="L331" s="45"/>
      <c r="M331" s="252" t="s">
        <v>1</v>
      </c>
      <c r="N331" s="253" t="s">
        <v>47</v>
      </c>
      <c r="O331" s="92"/>
      <c r="P331" s="254">
        <f>O331*H331</f>
        <v>0</v>
      </c>
      <c r="Q331" s="254">
        <v>0.00085132000000000003</v>
      </c>
      <c r="R331" s="254">
        <f>Q331*H331</f>
        <v>0.14310518936000002</v>
      </c>
      <c r="S331" s="254">
        <v>0</v>
      </c>
      <c r="T331" s="255">
        <f>S331*H331</f>
        <v>0</v>
      </c>
      <c r="U331" s="39"/>
      <c r="V331" s="39"/>
      <c r="W331" s="39"/>
      <c r="X331" s="39"/>
      <c r="Y331" s="39"/>
      <c r="Z331" s="39"/>
      <c r="AA331" s="39"/>
      <c r="AB331" s="39"/>
      <c r="AC331" s="39"/>
      <c r="AD331" s="39"/>
      <c r="AE331" s="39"/>
      <c r="AR331" s="256" t="s">
        <v>259</v>
      </c>
      <c r="AT331" s="256" t="s">
        <v>255</v>
      </c>
      <c r="AU331" s="256" t="s">
        <v>14</v>
      </c>
      <c r="AY331" s="18" t="s">
        <v>253</v>
      </c>
      <c r="BE331" s="257">
        <f>IF(N331="základní",J331,0)</f>
        <v>0</v>
      </c>
      <c r="BF331" s="257">
        <f>IF(N331="snížená",J331,0)</f>
        <v>0</v>
      </c>
      <c r="BG331" s="257">
        <f>IF(N331="zákl. přenesená",J331,0)</f>
        <v>0</v>
      </c>
      <c r="BH331" s="257">
        <f>IF(N331="sníž. přenesená",J331,0)</f>
        <v>0</v>
      </c>
      <c r="BI331" s="257">
        <f>IF(N331="nulová",J331,0)</f>
        <v>0</v>
      </c>
      <c r="BJ331" s="18" t="s">
        <v>90</v>
      </c>
      <c r="BK331" s="257">
        <f>ROUND(I331*H331,2)</f>
        <v>0</v>
      </c>
      <c r="BL331" s="18" t="s">
        <v>259</v>
      </c>
      <c r="BM331" s="256" t="s">
        <v>1658</v>
      </c>
    </row>
    <row r="332" s="2" customFormat="1">
      <c r="A332" s="39"/>
      <c r="B332" s="40"/>
      <c r="C332" s="41"/>
      <c r="D332" s="258" t="s">
        <v>261</v>
      </c>
      <c r="E332" s="41"/>
      <c r="F332" s="259" t="s">
        <v>1659</v>
      </c>
      <c r="G332" s="41"/>
      <c r="H332" s="41"/>
      <c r="I332" s="156"/>
      <c r="J332" s="41"/>
      <c r="K332" s="41"/>
      <c r="L332" s="45"/>
      <c r="M332" s="260"/>
      <c r="N332" s="261"/>
      <c r="O332" s="92"/>
      <c r="P332" s="92"/>
      <c r="Q332" s="92"/>
      <c r="R332" s="92"/>
      <c r="S332" s="92"/>
      <c r="T332" s="93"/>
      <c r="U332" s="39"/>
      <c r="V332" s="39"/>
      <c r="W332" s="39"/>
      <c r="X332" s="39"/>
      <c r="Y332" s="39"/>
      <c r="Z332" s="39"/>
      <c r="AA332" s="39"/>
      <c r="AB332" s="39"/>
      <c r="AC332" s="39"/>
      <c r="AD332" s="39"/>
      <c r="AE332" s="39"/>
      <c r="AT332" s="18" t="s">
        <v>261</v>
      </c>
      <c r="AU332" s="18" t="s">
        <v>14</v>
      </c>
    </row>
    <row r="333" s="13" customFormat="1">
      <c r="A333" s="13"/>
      <c r="B333" s="262"/>
      <c r="C333" s="263"/>
      <c r="D333" s="258" t="s">
        <v>266</v>
      </c>
      <c r="E333" s="264" t="s">
        <v>1</v>
      </c>
      <c r="F333" s="265" t="s">
        <v>1660</v>
      </c>
      <c r="G333" s="263"/>
      <c r="H333" s="266">
        <v>5.1379999999999999</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266</v>
      </c>
      <c r="AU333" s="272" t="s">
        <v>14</v>
      </c>
      <c r="AV333" s="13" t="s">
        <v>14</v>
      </c>
      <c r="AW333" s="13" t="s">
        <v>36</v>
      </c>
      <c r="AX333" s="13" t="s">
        <v>82</v>
      </c>
      <c r="AY333" s="272" t="s">
        <v>253</v>
      </c>
    </row>
    <row r="334" s="13" customFormat="1">
      <c r="A334" s="13"/>
      <c r="B334" s="262"/>
      <c r="C334" s="263"/>
      <c r="D334" s="258" t="s">
        <v>266</v>
      </c>
      <c r="E334" s="264" t="s">
        <v>1</v>
      </c>
      <c r="F334" s="265" t="s">
        <v>1661</v>
      </c>
      <c r="G334" s="263"/>
      <c r="H334" s="266">
        <v>3.7799999999999998</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266</v>
      </c>
      <c r="AU334" s="272" t="s">
        <v>14</v>
      </c>
      <c r="AV334" s="13" t="s">
        <v>14</v>
      </c>
      <c r="AW334" s="13" t="s">
        <v>36</v>
      </c>
      <c r="AX334" s="13" t="s">
        <v>82</v>
      </c>
      <c r="AY334" s="272" t="s">
        <v>253</v>
      </c>
    </row>
    <row r="335" s="13" customFormat="1">
      <c r="A335" s="13"/>
      <c r="B335" s="262"/>
      <c r="C335" s="263"/>
      <c r="D335" s="258" t="s">
        <v>266</v>
      </c>
      <c r="E335" s="264" t="s">
        <v>1</v>
      </c>
      <c r="F335" s="265" t="s">
        <v>1662</v>
      </c>
      <c r="G335" s="263"/>
      <c r="H335" s="266">
        <v>3.3999999999999999</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266</v>
      </c>
      <c r="AU335" s="272" t="s">
        <v>14</v>
      </c>
      <c r="AV335" s="13" t="s">
        <v>14</v>
      </c>
      <c r="AW335" s="13" t="s">
        <v>36</v>
      </c>
      <c r="AX335" s="13" t="s">
        <v>82</v>
      </c>
      <c r="AY335" s="272" t="s">
        <v>253</v>
      </c>
    </row>
    <row r="336" s="13" customFormat="1">
      <c r="A336" s="13"/>
      <c r="B336" s="262"/>
      <c r="C336" s="263"/>
      <c r="D336" s="258" t="s">
        <v>266</v>
      </c>
      <c r="E336" s="264" t="s">
        <v>1</v>
      </c>
      <c r="F336" s="265" t="s">
        <v>1663</v>
      </c>
      <c r="G336" s="263"/>
      <c r="H336" s="266">
        <v>2.7999999999999998</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266</v>
      </c>
      <c r="AU336" s="272" t="s">
        <v>14</v>
      </c>
      <c r="AV336" s="13" t="s">
        <v>14</v>
      </c>
      <c r="AW336" s="13" t="s">
        <v>36</v>
      </c>
      <c r="AX336" s="13" t="s">
        <v>82</v>
      </c>
      <c r="AY336" s="272" t="s">
        <v>253</v>
      </c>
    </row>
    <row r="337" s="13" customFormat="1">
      <c r="A337" s="13"/>
      <c r="B337" s="262"/>
      <c r="C337" s="263"/>
      <c r="D337" s="258" t="s">
        <v>266</v>
      </c>
      <c r="E337" s="264" t="s">
        <v>1</v>
      </c>
      <c r="F337" s="265" t="s">
        <v>1664</v>
      </c>
      <c r="G337" s="263"/>
      <c r="H337" s="266">
        <v>5.3799999999999999</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266</v>
      </c>
      <c r="AU337" s="272" t="s">
        <v>14</v>
      </c>
      <c r="AV337" s="13" t="s">
        <v>14</v>
      </c>
      <c r="AW337" s="13" t="s">
        <v>36</v>
      </c>
      <c r="AX337" s="13" t="s">
        <v>82</v>
      </c>
      <c r="AY337" s="272" t="s">
        <v>253</v>
      </c>
    </row>
    <row r="338" s="13" customFormat="1">
      <c r="A338" s="13"/>
      <c r="B338" s="262"/>
      <c r="C338" s="263"/>
      <c r="D338" s="258" t="s">
        <v>266</v>
      </c>
      <c r="E338" s="264" t="s">
        <v>1</v>
      </c>
      <c r="F338" s="265" t="s">
        <v>1665</v>
      </c>
      <c r="G338" s="263"/>
      <c r="H338" s="266">
        <v>3.1699999999999999</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266</v>
      </c>
      <c r="AU338" s="272" t="s">
        <v>14</v>
      </c>
      <c r="AV338" s="13" t="s">
        <v>14</v>
      </c>
      <c r="AW338" s="13" t="s">
        <v>36</v>
      </c>
      <c r="AX338" s="13" t="s">
        <v>82</v>
      </c>
      <c r="AY338" s="272" t="s">
        <v>253</v>
      </c>
    </row>
    <row r="339" s="13" customFormat="1">
      <c r="A339" s="13"/>
      <c r="B339" s="262"/>
      <c r="C339" s="263"/>
      <c r="D339" s="258" t="s">
        <v>266</v>
      </c>
      <c r="E339" s="264" t="s">
        <v>1</v>
      </c>
      <c r="F339" s="265" t="s">
        <v>1666</v>
      </c>
      <c r="G339" s="263"/>
      <c r="H339" s="266">
        <v>13.23</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266</v>
      </c>
      <c r="AU339" s="272" t="s">
        <v>14</v>
      </c>
      <c r="AV339" s="13" t="s">
        <v>14</v>
      </c>
      <c r="AW339" s="13" t="s">
        <v>36</v>
      </c>
      <c r="AX339" s="13" t="s">
        <v>82</v>
      </c>
      <c r="AY339" s="272" t="s">
        <v>253</v>
      </c>
    </row>
    <row r="340" s="13" customFormat="1">
      <c r="A340" s="13"/>
      <c r="B340" s="262"/>
      <c r="C340" s="263"/>
      <c r="D340" s="258" t="s">
        <v>266</v>
      </c>
      <c r="E340" s="264" t="s">
        <v>1</v>
      </c>
      <c r="F340" s="265" t="s">
        <v>1667</v>
      </c>
      <c r="G340" s="263"/>
      <c r="H340" s="266">
        <v>2.7519999999999998</v>
      </c>
      <c r="I340" s="267"/>
      <c r="J340" s="263"/>
      <c r="K340" s="263"/>
      <c r="L340" s="268"/>
      <c r="M340" s="269"/>
      <c r="N340" s="270"/>
      <c r="O340" s="270"/>
      <c r="P340" s="270"/>
      <c r="Q340" s="270"/>
      <c r="R340" s="270"/>
      <c r="S340" s="270"/>
      <c r="T340" s="271"/>
      <c r="U340" s="13"/>
      <c r="V340" s="13"/>
      <c r="W340" s="13"/>
      <c r="X340" s="13"/>
      <c r="Y340" s="13"/>
      <c r="Z340" s="13"/>
      <c r="AA340" s="13"/>
      <c r="AB340" s="13"/>
      <c r="AC340" s="13"/>
      <c r="AD340" s="13"/>
      <c r="AE340" s="13"/>
      <c r="AT340" s="272" t="s">
        <v>266</v>
      </c>
      <c r="AU340" s="272" t="s">
        <v>14</v>
      </c>
      <c r="AV340" s="13" t="s">
        <v>14</v>
      </c>
      <c r="AW340" s="13" t="s">
        <v>36</v>
      </c>
      <c r="AX340" s="13" t="s">
        <v>82</v>
      </c>
      <c r="AY340" s="272" t="s">
        <v>253</v>
      </c>
    </row>
    <row r="341" s="13" customFormat="1">
      <c r="A341" s="13"/>
      <c r="B341" s="262"/>
      <c r="C341" s="263"/>
      <c r="D341" s="258" t="s">
        <v>266</v>
      </c>
      <c r="E341" s="264" t="s">
        <v>1</v>
      </c>
      <c r="F341" s="265" t="s">
        <v>1668</v>
      </c>
      <c r="G341" s="263"/>
      <c r="H341" s="266">
        <v>2.8900000000000001</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266</v>
      </c>
      <c r="AU341" s="272" t="s">
        <v>14</v>
      </c>
      <c r="AV341" s="13" t="s">
        <v>14</v>
      </c>
      <c r="AW341" s="13" t="s">
        <v>36</v>
      </c>
      <c r="AX341" s="13" t="s">
        <v>82</v>
      </c>
      <c r="AY341" s="272" t="s">
        <v>253</v>
      </c>
    </row>
    <row r="342" s="13" customFormat="1">
      <c r="A342" s="13"/>
      <c r="B342" s="262"/>
      <c r="C342" s="263"/>
      <c r="D342" s="258" t="s">
        <v>266</v>
      </c>
      <c r="E342" s="264" t="s">
        <v>1</v>
      </c>
      <c r="F342" s="265" t="s">
        <v>1669</v>
      </c>
      <c r="G342" s="263"/>
      <c r="H342" s="266">
        <v>12.342000000000001</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266</v>
      </c>
      <c r="AU342" s="272" t="s">
        <v>14</v>
      </c>
      <c r="AV342" s="13" t="s">
        <v>14</v>
      </c>
      <c r="AW342" s="13" t="s">
        <v>36</v>
      </c>
      <c r="AX342" s="13" t="s">
        <v>82</v>
      </c>
      <c r="AY342" s="272" t="s">
        <v>253</v>
      </c>
    </row>
    <row r="343" s="13" customFormat="1">
      <c r="A343" s="13"/>
      <c r="B343" s="262"/>
      <c r="C343" s="263"/>
      <c r="D343" s="258" t="s">
        <v>266</v>
      </c>
      <c r="E343" s="264" t="s">
        <v>1</v>
      </c>
      <c r="F343" s="265" t="s">
        <v>1670</v>
      </c>
      <c r="G343" s="263"/>
      <c r="H343" s="266">
        <v>7.2000000000000002</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266</v>
      </c>
      <c r="AU343" s="272" t="s">
        <v>14</v>
      </c>
      <c r="AV343" s="13" t="s">
        <v>14</v>
      </c>
      <c r="AW343" s="13" t="s">
        <v>36</v>
      </c>
      <c r="AX343" s="13" t="s">
        <v>82</v>
      </c>
      <c r="AY343" s="272" t="s">
        <v>253</v>
      </c>
    </row>
    <row r="344" s="13" customFormat="1">
      <c r="A344" s="13"/>
      <c r="B344" s="262"/>
      <c r="C344" s="263"/>
      <c r="D344" s="258" t="s">
        <v>266</v>
      </c>
      <c r="E344" s="264" t="s">
        <v>1</v>
      </c>
      <c r="F344" s="265" t="s">
        <v>1671</v>
      </c>
      <c r="G344" s="263"/>
      <c r="H344" s="266">
        <v>16.847999999999999</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266</v>
      </c>
      <c r="AU344" s="272" t="s">
        <v>14</v>
      </c>
      <c r="AV344" s="13" t="s">
        <v>14</v>
      </c>
      <c r="AW344" s="13" t="s">
        <v>36</v>
      </c>
      <c r="AX344" s="13" t="s">
        <v>82</v>
      </c>
      <c r="AY344" s="272" t="s">
        <v>253</v>
      </c>
    </row>
    <row r="345" s="13" customFormat="1">
      <c r="A345" s="13"/>
      <c r="B345" s="262"/>
      <c r="C345" s="263"/>
      <c r="D345" s="258" t="s">
        <v>266</v>
      </c>
      <c r="E345" s="264" t="s">
        <v>1</v>
      </c>
      <c r="F345" s="265" t="s">
        <v>1672</v>
      </c>
      <c r="G345" s="263"/>
      <c r="H345" s="266">
        <v>1.52</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266</v>
      </c>
      <c r="AU345" s="272" t="s">
        <v>14</v>
      </c>
      <c r="AV345" s="13" t="s">
        <v>14</v>
      </c>
      <c r="AW345" s="13" t="s">
        <v>36</v>
      </c>
      <c r="AX345" s="13" t="s">
        <v>82</v>
      </c>
      <c r="AY345" s="272" t="s">
        <v>253</v>
      </c>
    </row>
    <row r="346" s="13" customFormat="1">
      <c r="A346" s="13"/>
      <c r="B346" s="262"/>
      <c r="C346" s="263"/>
      <c r="D346" s="258" t="s">
        <v>266</v>
      </c>
      <c r="E346" s="264" t="s">
        <v>1</v>
      </c>
      <c r="F346" s="265" t="s">
        <v>1673</v>
      </c>
      <c r="G346" s="263"/>
      <c r="H346" s="266">
        <v>17.835999999999999</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266</v>
      </c>
      <c r="AU346" s="272" t="s">
        <v>14</v>
      </c>
      <c r="AV346" s="13" t="s">
        <v>14</v>
      </c>
      <c r="AW346" s="13" t="s">
        <v>36</v>
      </c>
      <c r="AX346" s="13" t="s">
        <v>82</v>
      </c>
      <c r="AY346" s="272" t="s">
        <v>253</v>
      </c>
    </row>
    <row r="347" s="13" customFormat="1">
      <c r="A347" s="13"/>
      <c r="B347" s="262"/>
      <c r="C347" s="263"/>
      <c r="D347" s="258" t="s">
        <v>266</v>
      </c>
      <c r="E347" s="264" t="s">
        <v>1</v>
      </c>
      <c r="F347" s="265" t="s">
        <v>1674</v>
      </c>
      <c r="G347" s="263"/>
      <c r="H347" s="266">
        <v>5.5519999999999996</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266</v>
      </c>
      <c r="AU347" s="272" t="s">
        <v>14</v>
      </c>
      <c r="AV347" s="13" t="s">
        <v>14</v>
      </c>
      <c r="AW347" s="13" t="s">
        <v>36</v>
      </c>
      <c r="AX347" s="13" t="s">
        <v>82</v>
      </c>
      <c r="AY347" s="272" t="s">
        <v>253</v>
      </c>
    </row>
    <row r="348" s="13" customFormat="1">
      <c r="A348" s="13"/>
      <c r="B348" s="262"/>
      <c r="C348" s="263"/>
      <c r="D348" s="258" t="s">
        <v>266</v>
      </c>
      <c r="E348" s="264" t="s">
        <v>1</v>
      </c>
      <c r="F348" s="265" t="s">
        <v>1675</v>
      </c>
      <c r="G348" s="263"/>
      <c r="H348" s="266">
        <v>10.68</v>
      </c>
      <c r="I348" s="267"/>
      <c r="J348" s="263"/>
      <c r="K348" s="263"/>
      <c r="L348" s="268"/>
      <c r="M348" s="269"/>
      <c r="N348" s="270"/>
      <c r="O348" s="270"/>
      <c r="P348" s="270"/>
      <c r="Q348" s="270"/>
      <c r="R348" s="270"/>
      <c r="S348" s="270"/>
      <c r="T348" s="271"/>
      <c r="U348" s="13"/>
      <c r="V348" s="13"/>
      <c r="W348" s="13"/>
      <c r="X348" s="13"/>
      <c r="Y348" s="13"/>
      <c r="Z348" s="13"/>
      <c r="AA348" s="13"/>
      <c r="AB348" s="13"/>
      <c r="AC348" s="13"/>
      <c r="AD348" s="13"/>
      <c r="AE348" s="13"/>
      <c r="AT348" s="272" t="s">
        <v>266</v>
      </c>
      <c r="AU348" s="272" t="s">
        <v>14</v>
      </c>
      <c r="AV348" s="13" t="s">
        <v>14</v>
      </c>
      <c r="AW348" s="13" t="s">
        <v>36</v>
      </c>
      <c r="AX348" s="13" t="s">
        <v>82</v>
      </c>
      <c r="AY348" s="272" t="s">
        <v>253</v>
      </c>
    </row>
    <row r="349" s="13" customFormat="1">
      <c r="A349" s="13"/>
      <c r="B349" s="262"/>
      <c r="C349" s="263"/>
      <c r="D349" s="258" t="s">
        <v>266</v>
      </c>
      <c r="E349" s="264" t="s">
        <v>1</v>
      </c>
      <c r="F349" s="265" t="s">
        <v>1676</v>
      </c>
      <c r="G349" s="263"/>
      <c r="H349" s="266">
        <v>8.9179999999999993</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266</v>
      </c>
      <c r="AU349" s="272" t="s">
        <v>14</v>
      </c>
      <c r="AV349" s="13" t="s">
        <v>14</v>
      </c>
      <c r="AW349" s="13" t="s">
        <v>36</v>
      </c>
      <c r="AX349" s="13" t="s">
        <v>82</v>
      </c>
      <c r="AY349" s="272" t="s">
        <v>253</v>
      </c>
    </row>
    <row r="350" s="13" customFormat="1">
      <c r="A350" s="13"/>
      <c r="B350" s="262"/>
      <c r="C350" s="263"/>
      <c r="D350" s="258" t="s">
        <v>266</v>
      </c>
      <c r="E350" s="264" t="s">
        <v>1</v>
      </c>
      <c r="F350" s="265" t="s">
        <v>1677</v>
      </c>
      <c r="G350" s="263"/>
      <c r="H350" s="266">
        <v>0</v>
      </c>
      <c r="I350" s="267"/>
      <c r="J350" s="263"/>
      <c r="K350" s="263"/>
      <c r="L350" s="268"/>
      <c r="M350" s="269"/>
      <c r="N350" s="270"/>
      <c r="O350" s="270"/>
      <c r="P350" s="270"/>
      <c r="Q350" s="270"/>
      <c r="R350" s="270"/>
      <c r="S350" s="270"/>
      <c r="T350" s="271"/>
      <c r="U350" s="13"/>
      <c r="V350" s="13"/>
      <c r="W350" s="13"/>
      <c r="X350" s="13"/>
      <c r="Y350" s="13"/>
      <c r="Z350" s="13"/>
      <c r="AA350" s="13"/>
      <c r="AB350" s="13"/>
      <c r="AC350" s="13"/>
      <c r="AD350" s="13"/>
      <c r="AE350" s="13"/>
      <c r="AT350" s="272" t="s">
        <v>266</v>
      </c>
      <c r="AU350" s="272" t="s">
        <v>14</v>
      </c>
      <c r="AV350" s="13" t="s">
        <v>14</v>
      </c>
      <c r="AW350" s="13" t="s">
        <v>36</v>
      </c>
      <c r="AX350" s="13" t="s">
        <v>82</v>
      </c>
      <c r="AY350" s="272" t="s">
        <v>253</v>
      </c>
    </row>
    <row r="351" s="13" customFormat="1">
      <c r="A351" s="13"/>
      <c r="B351" s="262"/>
      <c r="C351" s="263"/>
      <c r="D351" s="258" t="s">
        <v>266</v>
      </c>
      <c r="E351" s="264" t="s">
        <v>1</v>
      </c>
      <c r="F351" s="265" t="s">
        <v>1678</v>
      </c>
      <c r="G351" s="263"/>
      <c r="H351" s="266">
        <v>0</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266</v>
      </c>
      <c r="AU351" s="272" t="s">
        <v>14</v>
      </c>
      <c r="AV351" s="13" t="s">
        <v>14</v>
      </c>
      <c r="AW351" s="13" t="s">
        <v>36</v>
      </c>
      <c r="AX351" s="13" t="s">
        <v>82</v>
      </c>
      <c r="AY351" s="272" t="s">
        <v>253</v>
      </c>
    </row>
    <row r="352" s="13" customFormat="1">
      <c r="A352" s="13"/>
      <c r="B352" s="262"/>
      <c r="C352" s="263"/>
      <c r="D352" s="258" t="s">
        <v>266</v>
      </c>
      <c r="E352" s="264" t="s">
        <v>1</v>
      </c>
      <c r="F352" s="265" t="s">
        <v>1679</v>
      </c>
      <c r="G352" s="263"/>
      <c r="H352" s="266">
        <v>22.097999999999999</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266</v>
      </c>
      <c r="AU352" s="272" t="s">
        <v>14</v>
      </c>
      <c r="AV352" s="13" t="s">
        <v>14</v>
      </c>
      <c r="AW352" s="13" t="s">
        <v>36</v>
      </c>
      <c r="AX352" s="13" t="s">
        <v>82</v>
      </c>
      <c r="AY352" s="272" t="s">
        <v>253</v>
      </c>
    </row>
    <row r="353" s="13" customFormat="1">
      <c r="A353" s="13"/>
      <c r="B353" s="262"/>
      <c r="C353" s="263"/>
      <c r="D353" s="258" t="s">
        <v>266</v>
      </c>
      <c r="E353" s="264" t="s">
        <v>1</v>
      </c>
      <c r="F353" s="265" t="s">
        <v>1680</v>
      </c>
      <c r="G353" s="263"/>
      <c r="H353" s="266">
        <v>1.532</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266</v>
      </c>
      <c r="AU353" s="272" t="s">
        <v>14</v>
      </c>
      <c r="AV353" s="13" t="s">
        <v>14</v>
      </c>
      <c r="AW353" s="13" t="s">
        <v>36</v>
      </c>
      <c r="AX353" s="13" t="s">
        <v>82</v>
      </c>
      <c r="AY353" s="272" t="s">
        <v>253</v>
      </c>
    </row>
    <row r="354" s="13" customFormat="1">
      <c r="A354" s="13"/>
      <c r="B354" s="262"/>
      <c r="C354" s="263"/>
      <c r="D354" s="258" t="s">
        <v>266</v>
      </c>
      <c r="E354" s="264" t="s">
        <v>1</v>
      </c>
      <c r="F354" s="265" t="s">
        <v>1681</v>
      </c>
      <c r="G354" s="263"/>
      <c r="H354" s="266">
        <v>6.032</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266</v>
      </c>
      <c r="AU354" s="272" t="s">
        <v>14</v>
      </c>
      <c r="AV354" s="13" t="s">
        <v>14</v>
      </c>
      <c r="AW354" s="13" t="s">
        <v>36</v>
      </c>
      <c r="AX354" s="13" t="s">
        <v>82</v>
      </c>
      <c r="AY354" s="272" t="s">
        <v>253</v>
      </c>
    </row>
    <row r="355" s="13" customFormat="1">
      <c r="A355" s="13"/>
      <c r="B355" s="262"/>
      <c r="C355" s="263"/>
      <c r="D355" s="258" t="s">
        <v>266</v>
      </c>
      <c r="E355" s="264" t="s">
        <v>1</v>
      </c>
      <c r="F355" s="265" t="s">
        <v>1682</v>
      </c>
      <c r="G355" s="263"/>
      <c r="H355" s="266">
        <v>15</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266</v>
      </c>
      <c r="AU355" s="272" t="s">
        <v>14</v>
      </c>
      <c r="AV355" s="13" t="s">
        <v>14</v>
      </c>
      <c r="AW355" s="13" t="s">
        <v>36</v>
      </c>
      <c r="AX355" s="13" t="s">
        <v>82</v>
      </c>
      <c r="AY355" s="272" t="s">
        <v>253</v>
      </c>
    </row>
    <row r="356" s="14" customFormat="1">
      <c r="A356" s="14"/>
      <c r="B356" s="273"/>
      <c r="C356" s="274"/>
      <c r="D356" s="258" t="s">
        <v>266</v>
      </c>
      <c r="E356" s="275" t="s">
        <v>1421</v>
      </c>
      <c r="F356" s="276" t="s">
        <v>269</v>
      </c>
      <c r="G356" s="274"/>
      <c r="H356" s="277">
        <v>168.09800000000001</v>
      </c>
      <c r="I356" s="278"/>
      <c r="J356" s="274"/>
      <c r="K356" s="274"/>
      <c r="L356" s="279"/>
      <c r="M356" s="280"/>
      <c r="N356" s="281"/>
      <c r="O356" s="281"/>
      <c r="P356" s="281"/>
      <c r="Q356" s="281"/>
      <c r="R356" s="281"/>
      <c r="S356" s="281"/>
      <c r="T356" s="282"/>
      <c r="U356" s="14"/>
      <c r="V356" s="14"/>
      <c r="W356" s="14"/>
      <c r="X356" s="14"/>
      <c r="Y356" s="14"/>
      <c r="Z356" s="14"/>
      <c r="AA356" s="14"/>
      <c r="AB356" s="14"/>
      <c r="AC356" s="14"/>
      <c r="AD356" s="14"/>
      <c r="AE356" s="14"/>
      <c r="AT356" s="283" t="s">
        <v>266</v>
      </c>
      <c r="AU356" s="283" t="s">
        <v>14</v>
      </c>
      <c r="AV356" s="14" t="s">
        <v>259</v>
      </c>
      <c r="AW356" s="14" t="s">
        <v>36</v>
      </c>
      <c r="AX356" s="14" t="s">
        <v>90</v>
      </c>
      <c r="AY356" s="283" t="s">
        <v>253</v>
      </c>
    </row>
    <row r="357" s="2" customFormat="1" ht="36" customHeight="1">
      <c r="A357" s="39"/>
      <c r="B357" s="40"/>
      <c r="C357" s="245" t="s">
        <v>392</v>
      </c>
      <c r="D357" s="245" t="s">
        <v>255</v>
      </c>
      <c r="E357" s="246" t="s">
        <v>1683</v>
      </c>
      <c r="F357" s="247" t="s">
        <v>1684</v>
      </c>
      <c r="G357" s="248" t="s">
        <v>140</v>
      </c>
      <c r="H357" s="249">
        <v>168.09800000000001</v>
      </c>
      <c r="I357" s="250"/>
      <c r="J357" s="251">
        <f>ROUND(I357*H357,2)</f>
        <v>0</v>
      </c>
      <c r="K357" s="247" t="s">
        <v>258</v>
      </c>
      <c r="L357" s="45"/>
      <c r="M357" s="252" t="s">
        <v>1</v>
      </c>
      <c r="N357" s="253" t="s">
        <v>47</v>
      </c>
      <c r="O357" s="92"/>
      <c r="P357" s="254">
        <f>O357*H357</f>
        <v>0</v>
      </c>
      <c r="Q357" s="254">
        <v>0</v>
      </c>
      <c r="R357" s="254">
        <f>Q357*H357</f>
        <v>0</v>
      </c>
      <c r="S357" s="254">
        <v>0</v>
      </c>
      <c r="T357" s="255">
        <f>S357*H357</f>
        <v>0</v>
      </c>
      <c r="U357" s="39"/>
      <c r="V357" s="39"/>
      <c r="W357" s="39"/>
      <c r="X357" s="39"/>
      <c r="Y357" s="39"/>
      <c r="Z357" s="39"/>
      <c r="AA357" s="39"/>
      <c r="AB357" s="39"/>
      <c r="AC357" s="39"/>
      <c r="AD357" s="39"/>
      <c r="AE357" s="39"/>
      <c r="AR357" s="256" t="s">
        <v>259</v>
      </c>
      <c r="AT357" s="256" t="s">
        <v>255</v>
      </c>
      <c r="AU357" s="256" t="s">
        <v>14</v>
      </c>
      <c r="AY357" s="18" t="s">
        <v>253</v>
      </c>
      <c r="BE357" s="257">
        <f>IF(N357="základní",J357,0)</f>
        <v>0</v>
      </c>
      <c r="BF357" s="257">
        <f>IF(N357="snížená",J357,0)</f>
        <v>0</v>
      </c>
      <c r="BG357" s="257">
        <f>IF(N357="zákl. přenesená",J357,0)</f>
        <v>0</v>
      </c>
      <c r="BH357" s="257">
        <f>IF(N357="sníž. přenesená",J357,0)</f>
        <v>0</v>
      </c>
      <c r="BI357" s="257">
        <f>IF(N357="nulová",J357,0)</f>
        <v>0</v>
      </c>
      <c r="BJ357" s="18" t="s">
        <v>90</v>
      </c>
      <c r="BK357" s="257">
        <f>ROUND(I357*H357,2)</f>
        <v>0</v>
      </c>
      <c r="BL357" s="18" t="s">
        <v>259</v>
      </c>
      <c r="BM357" s="256" t="s">
        <v>1685</v>
      </c>
    </row>
    <row r="358" s="13" customFormat="1">
      <c r="A358" s="13"/>
      <c r="B358" s="262"/>
      <c r="C358" s="263"/>
      <c r="D358" s="258" t="s">
        <v>266</v>
      </c>
      <c r="E358" s="264" t="s">
        <v>1</v>
      </c>
      <c r="F358" s="265" t="s">
        <v>1421</v>
      </c>
      <c r="G358" s="263"/>
      <c r="H358" s="266">
        <v>168.09800000000001</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266</v>
      </c>
      <c r="AU358" s="272" t="s">
        <v>14</v>
      </c>
      <c r="AV358" s="13" t="s">
        <v>14</v>
      </c>
      <c r="AW358" s="13" t="s">
        <v>36</v>
      </c>
      <c r="AX358" s="13" t="s">
        <v>82</v>
      </c>
      <c r="AY358" s="272" t="s">
        <v>253</v>
      </c>
    </row>
    <row r="359" s="14" customFormat="1">
      <c r="A359" s="14"/>
      <c r="B359" s="273"/>
      <c r="C359" s="274"/>
      <c r="D359" s="258" t="s">
        <v>266</v>
      </c>
      <c r="E359" s="275" t="s">
        <v>1</v>
      </c>
      <c r="F359" s="276" t="s">
        <v>269</v>
      </c>
      <c r="G359" s="274"/>
      <c r="H359" s="277">
        <v>168.09800000000001</v>
      </c>
      <c r="I359" s="278"/>
      <c r="J359" s="274"/>
      <c r="K359" s="274"/>
      <c r="L359" s="279"/>
      <c r="M359" s="280"/>
      <c r="N359" s="281"/>
      <c r="O359" s="281"/>
      <c r="P359" s="281"/>
      <c r="Q359" s="281"/>
      <c r="R359" s="281"/>
      <c r="S359" s="281"/>
      <c r="T359" s="282"/>
      <c r="U359" s="14"/>
      <c r="V359" s="14"/>
      <c r="W359" s="14"/>
      <c r="X359" s="14"/>
      <c r="Y359" s="14"/>
      <c r="Z359" s="14"/>
      <c r="AA359" s="14"/>
      <c r="AB359" s="14"/>
      <c r="AC359" s="14"/>
      <c r="AD359" s="14"/>
      <c r="AE359" s="14"/>
      <c r="AT359" s="283" t="s">
        <v>266</v>
      </c>
      <c r="AU359" s="283" t="s">
        <v>14</v>
      </c>
      <c r="AV359" s="14" t="s">
        <v>259</v>
      </c>
      <c r="AW359" s="14" t="s">
        <v>36</v>
      </c>
      <c r="AX359" s="14" t="s">
        <v>90</v>
      </c>
      <c r="AY359" s="283" t="s">
        <v>253</v>
      </c>
    </row>
    <row r="360" s="2" customFormat="1" ht="36" customHeight="1">
      <c r="A360" s="39"/>
      <c r="B360" s="40"/>
      <c r="C360" s="245" t="s">
        <v>398</v>
      </c>
      <c r="D360" s="245" t="s">
        <v>255</v>
      </c>
      <c r="E360" s="246" t="s">
        <v>1686</v>
      </c>
      <c r="F360" s="247" t="s">
        <v>1687</v>
      </c>
      <c r="G360" s="248" t="s">
        <v>140</v>
      </c>
      <c r="H360" s="249">
        <v>128.78200000000001</v>
      </c>
      <c r="I360" s="250"/>
      <c r="J360" s="251">
        <f>ROUND(I360*H360,2)</f>
        <v>0</v>
      </c>
      <c r="K360" s="247" t="s">
        <v>1</v>
      </c>
      <c r="L360" s="45"/>
      <c r="M360" s="252" t="s">
        <v>1</v>
      </c>
      <c r="N360" s="253" t="s">
        <v>47</v>
      </c>
      <c r="O360" s="92"/>
      <c r="P360" s="254">
        <f>O360*H360</f>
        <v>0</v>
      </c>
      <c r="Q360" s="254">
        <v>0</v>
      </c>
      <c r="R360" s="254">
        <f>Q360*H360</f>
        <v>0</v>
      </c>
      <c r="S360" s="254">
        <v>0</v>
      </c>
      <c r="T360" s="255">
        <f>S360*H360</f>
        <v>0</v>
      </c>
      <c r="U360" s="39"/>
      <c r="V360" s="39"/>
      <c r="W360" s="39"/>
      <c r="X360" s="39"/>
      <c r="Y360" s="39"/>
      <c r="Z360" s="39"/>
      <c r="AA360" s="39"/>
      <c r="AB360" s="39"/>
      <c r="AC360" s="39"/>
      <c r="AD360" s="39"/>
      <c r="AE360" s="39"/>
      <c r="AR360" s="256" t="s">
        <v>259</v>
      </c>
      <c r="AT360" s="256" t="s">
        <v>255</v>
      </c>
      <c r="AU360" s="256" t="s">
        <v>14</v>
      </c>
      <c r="AY360" s="18" t="s">
        <v>253</v>
      </c>
      <c r="BE360" s="257">
        <f>IF(N360="základní",J360,0)</f>
        <v>0</v>
      </c>
      <c r="BF360" s="257">
        <f>IF(N360="snížená",J360,0)</f>
        <v>0</v>
      </c>
      <c r="BG360" s="257">
        <f>IF(N360="zákl. přenesená",J360,0)</f>
        <v>0</v>
      </c>
      <c r="BH360" s="257">
        <f>IF(N360="sníž. přenesená",J360,0)</f>
        <v>0</v>
      </c>
      <c r="BI360" s="257">
        <f>IF(N360="nulová",J360,0)</f>
        <v>0</v>
      </c>
      <c r="BJ360" s="18" t="s">
        <v>90</v>
      </c>
      <c r="BK360" s="257">
        <f>ROUND(I360*H360,2)</f>
        <v>0</v>
      </c>
      <c r="BL360" s="18" t="s">
        <v>259</v>
      </c>
      <c r="BM360" s="256" t="s">
        <v>1688</v>
      </c>
    </row>
    <row r="361" s="2" customFormat="1">
      <c r="A361" s="39"/>
      <c r="B361" s="40"/>
      <c r="C361" s="41"/>
      <c r="D361" s="258" t="s">
        <v>261</v>
      </c>
      <c r="E361" s="41"/>
      <c r="F361" s="259" t="s">
        <v>1689</v>
      </c>
      <c r="G361" s="41"/>
      <c r="H361" s="41"/>
      <c r="I361" s="156"/>
      <c r="J361" s="41"/>
      <c r="K361" s="41"/>
      <c r="L361" s="45"/>
      <c r="M361" s="260"/>
      <c r="N361" s="261"/>
      <c r="O361" s="92"/>
      <c r="P361" s="92"/>
      <c r="Q361" s="92"/>
      <c r="R361" s="92"/>
      <c r="S361" s="92"/>
      <c r="T361" s="93"/>
      <c r="U361" s="39"/>
      <c r="V361" s="39"/>
      <c r="W361" s="39"/>
      <c r="X361" s="39"/>
      <c r="Y361" s="39"/>
      <c r="Z361" s="39"/>
      <c r="AA361" s="39"/>
      <c r="AB361" s="39"/>
      <c r="AC361" s="39"/>
      <c r="AD361" s="39"/>
      <c r="AE361" s="39"/>
      <c r="AT361" s="18" t="s">
        <v>261</v>
      </c>
      <c r="AU361" s="18" t="s">
        <v>14</v>
      </c>
    </row>
    <row r="362" s="13" customFormat="1">
      <c r="A362" s="13"/>
      <c r="B362" s="262"/>
      <c r="C362" s="263"/>
      <c r="D362" s="258" t="s">
        <v>266</v>
      </c>
      <c r="E362" s="264" t="s">
        <v>1</v>
      </c>
      <c r="F362" s="265" t="s">
        <v>1690</v>
      </c>
      <c r="G362" s="263"/>
      <c r="H362" s="266">
        <v>22.815999999999999</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266</v>
      </c>
      <c r="AU362" s="272" t="s">
        <v>14</v>
      </c>
      <c r="AV362" s="13" t="s">
        <v>14</v>
      </c>
      <c r="AW362" s="13" t="s">
        <v>36</v>
      </c>
      <c r="AX362" s="13" t="s">
        <v>82</v>
      </c>
      <c r="AY362" s="272" t="s">
        <v>253</v>
      </c>
    </row>
    <row r="363" s="13" customFormat="1">
      <c r="A363" s="13"/>
      <c r="B363" s="262"/>
      <c r="C363" s="263"/>
      <c r="D363" s="258" t="s">
        <v>266</v>
      </c>
      <c r="E363" s="264" t="s">
        <v>1</v>
      </c>
      <c r="F363" s="265" t="s">
        <v>1691</v>
      </c>
      <c r="G363" s="263"/>
      <c r="H363" s="266">
        <v>15.050000000000001</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266</v>
      </c>
      <c r="AU363" s="272" t="s">
        <v>14</v>
      </c>
      <c r="AV363" s="13" t="s">
        <v>14</v>
      </c>
      <c r="AW363" s="13" t="s">
        <v>36</v>
      </c>
      <c r="AX363" s="13" t="s">
        <v>82</v>
      </c>
      <c r="AY363" s="272" t="s">
        <v>253</v>
      </c>
    </row>
    <row r="364" s="13" customFormat="1">
      <c r="A364" s="13"/>
      <c r="B364" s="262"/>
      <c r="C364" s="263"/>
      <c r="D364" s="258" t="s">
        <v>266</v>
      </c>
      <c r="E364" s="264" t="s">
        <v>1</v>
      </c>
      <c r="F364" s="265" t="s">
        <v>1692</v>
      </c>
      <c r="G364" s="263"/>
      <c r="H364" s="266">
        <v>24.010000000000002</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266</v>
      </c>
      <c r="AU364" s="272" t="s">
        <v>14</v>
      </c>
      <c r="AV364" s="13" t="s">
        <v>14</v>
      </c>
      <c r="AW364" s="13" t="s">
        <v>36</v>
      </c>
      <c r="AX364" s="13" t="s">
        <v>82</v>
      </c>
      <c r="AY364" s="272" t="s">
        <v>253</v>
      </c>
    </row>
    <row r="365" s="13" customFormat="1">
      <c r="A365" s="13"/>
      <c r="B365" s="262"/>
      <c r="C365" s="263"/>
      <c r="D365" s="258" t="s">
        <v>266</v>
      </c>
      <c r="E365" s="264" t="s">
        <v>1</v>
      </c>
      <c r="F365" s="265" t="s">
        <v>1693</v>
      </c>
      <c r="G365" s="263"/>
      <c r="H365" s="266">
        <v>23.231999999999999</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266</v>
      </c>
      <c r="AU365" s="272" t="s">
        <v>14</v>
      </c>
      <c r="AV365" s="13" t="s">
        <v>14</v>
      </c>
      <c r="AW365" s="13" t="s">
        <v>36</v>
      </c>
      <c r="AX365" s="13" t="s">
        <v>82</v>
      </c>
      <c r="AY365" s="272" t="s">
        <v>253</v>
      </c>
    </row>
    <row r="366" s="13" customFormat="1">
      <c r="A366" s="13"/>
      <c r="B366" s="262"/>
      <c r="C366" s="263"/>
      <c r="D366" s="258" t="s">
        <v>266</v>
      </c>
      <c r="E366" s="264" t="s">
        <v>1</v>
      </c>
      <c r="F366" s="265" t="s">
        <v>1694</v>
      </c>
      <c r="G366" s="263"/>
      <c r="H366" s="266">
        <v>21.018000000000001</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266</v>
      </c>
      <c r="AU366" s="272" t="s">
        <v>14</v>
      </c>
      <c r="AV366" s="13" t="s">
        <v>14</v>
      </c>
      <c r="AW366" s="13" t="s">
        <v>36</v>
      </c>
      <c r="AX366" s="13" t="s">
        <v>82</v>
      </c>
      <c r="AY366" s="272" t="s">
        <v>253</v>
      </c>
    </row>
    <row r="367" s="13" customFormat="1">
      <c r="A367" s="13"/>
      <c r="B367" s="262"/>
      <c r="C367" s="263"/>
      <c r="D367" s="258" t="s">
        <v>266</v>
      </c>
      <c r="E367" s="264" t="s">
        <v>1</v>
      </c>
      <c r="F367" s="265" t="s">
        <v>1695</v>
      </c>
      <c r="G367" s="263"/>
      <c r="H367" s="266">
        <v>22.655999999999999</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266</v>
      </c>
      <c r="AU367" s="272" t="s">
        <v>14</v>
      </c>
      <c r="AV367" s="13" t="s">
        <v>14</v>
      </c>
      <c r="AW367" s="13" t="s">
        <v>36</v>
      </c>
      <c r="AX367" s="13" t="s">
        <v>82</v>
      </c>
      <c r="AY367" s="272" t="s">
        <v>253</v>
      </c>
    </row>
    <row r="368" s="14" customFormat="1">
      <c r="A368" s="14"/>
      <c r="B368" s="273"/>
      <c r="C368" s="274"/>
      <c r="D368" s="258" t="s">
        <v>266</v>
      </c>
      <c r="E368" s="275" t="s">
        <v>1418</v>
      </c>
      <c r="F368" s="276" t="s">
        <v>269</v>
      </c>
      <c r="G368" s="274"/>
      <c r="H368" s="277">
        <v>128.78200000000001</v>
      </c>
      <c r="I368" s="278"/>
      <c r="J368" s="274"/>
      <c r="K368" s="274"/>
      <c r="L368" s="279"/>
      <c r="M368" s="280"/>
      <c r="N368" s="281"/>
      <c r="O368" s="281"/>
      <c r="P368" s="281"/>
      <c r="Q368" s="281"/>
      <c r="R368" s="281"/>
      <c r="S368" s="281"/>
      <c r="T368" s="282"/>
      <c r="U368" s="14"/>
      <c r="V368" s="14"/>
      <c r="W368" s="14"/>
      <c r="X368" s="14"/>
      <c r="Y368" s="14"/>
      <c r="Z368" s="14"/>
      <c r="AA368" s="14"/>
      <c r="AB368" s="14"/>
      <c r="AC368" s="14"/>
      <c r="AD368" s="14"/>
      <c r="AE368" s="14"/>
      <c r="AT368" s="283" t="s">
        <v>266</v>
      </c>
      <c r="AU368" s="283" t="s">
        <v>14</v>
      </c>
      <c r="AV368" s="14" t="s">
        <v>259</v>
      </c>
      <c r="AW368" s="14" t="s">
        <v>36</v>
      </c>
      <c r="AX368" s="14" t="s">
        <v>90</v>
      </c>
      <c r="AY368" s="283" t="s">
        <v>253</v>
      </c>
    </row>
    <row r="369" s="2" customFormat="1" ht="36" customHeight="1">
      <c r="A369" s="39"/>
      <c r="B369" s="40"/>
      <c r="C369" s="245" t="s">
        <v>404</v>
      </c>
      <c r="D369" s="245" t="s">
        <v>255</v>
      </c>
      <c r="E369" s="246" t="s">
        <v>1696</v>
      </c>
      <c r="F369" s="247" t="s">
        <v>1697</v>
      </c>
      <c r="G369" s="248" t="s">
        <v>140</v>
      </c>
      <c r="H369" s="249">
        <v>2704.422</v>
      </c>
      <c r="I369" s="250"/>
      <c r="J369" s="251">
        <f>ROUND(I369*H369,2)</f>
        <v>0</v>
      </c>
      <c r="K369" s="247" t="s">
        <v>1</v>
      </c>
      <c r="L369" s="45"/>
      <c r="M369" s="252" t="s">
        <v>1</v>
      </c>
      <c r="N369" s="253" t="s">
        <v>47</v>
      </c>
      <c r="O369" s="92"/>
      <c r="P369" s="254">
        <f>O369*H369</f>
        <v>0</v>
      </c>
      <c r="Q369" s="254">
        <v>0</v>
      </c>
      <c r="R369" s="254">
        <f>Q369*H369</f>
        <v>0</v>
      </c>
      <c r="S369" s="254">
        <v>0</v>
      </c>
      <c r="T369" s="255">
        <f>S369*H369</f>
        <v>0</v>
      </c>
      <c r="U369" s="39"/>
      <c r="V369" s="39"/>
      <c r="W369" s="39"/>
      <c r="X369" s="39"/>
      <c r="Y369" s="39"/>
      <c r="Z369" s="39"/>
      <c r="AA369" s="39"/>
      <c r="AB369" s="39"/>
      <c r="AC369" s="39"/>
      <c r="AD369" s="39"/>
      <c r="AE369" s="39"/>
      <c r="AR369" s="256" t="s">
        <v>259</v>
      </c>
      <c r="AT369" s="256" t="s">
        <v>255</v>
      </c>
      <c r="AU369" s="256" t="s">
        <v>14</v>
      </c>
      <c r="AY369" s="18" t="s">
        <v>253</v>
      </c>
      <c r="BE369" s="257">
        <f>IF(N369="základní",J369,0)</f>
        <v>0</v>
      </c>
      <c r="BF369" s="257">
        <f>IF(N369="snížená",J369,0)</f>
        <v>0</v>
      </c>
      <c r="BG369" s="257">
        <f>IF(N369="zákl. přenesená",J369,0)</f>
        <v>0</v>
      </c>
      <c r="BH369" s="257">
        <f>IF(N369="sníž. přenesená",J369,0)</f>
        <v>0</v>
      </c>
      <c r="BI369" s="257">
        <f>IF(N369="nulová",J369,0)</f>
        <v>0</v>
      </c>
      <c r="BJ369" s="18" t="s">
        <v>90</v>
      </c>
      <c r="BK369" s="257">
        <f>ROUND(I369*H369,2)</f>
        <v>0</v>
      </c>
      <c r="BL369" s="18" t="s">
        <v>259</v>
      </c>
      <c r="BM369" s="256" t="s">
        <v>1698</v>
      </c>
    </row>
    <row r="370" s="2" customFormat="1">
      <c r="A370" s="39"/>
      <c r="B370" s="40"/>
      <c r="C370" s="41"/>
      <c r="D370" s="258" t="s">
        <v>261</v>
      </c>
      <c r="E370" s="41"/>
      <c r="F370" s="259" t="s">
        <v>1689</v>
      </c>
      <c r="G370" s="41"/>
      <c r="H370" s="41"/>
      <c r="I370" s="156"/>
      <c r="J370" s="41"/>
      <c r="K370" s="41"/>
      <c r="L370" s="45"/>
      <c r="M370" s="260"/>
      <c r="N370" s="261"/>
      <c r="O370" s="92"/>
      <c r="P370" s="92"/>
      <c r="Q370" s="92"/>
      <c r="R370" s="92"/>
      <c r="S370" s="92"/>
      <c r="T370" s="93"/>
      <c r="U370" s="39"/>
      <c r="V370" s="39"/>
      <c r="W370" s="39"/>
      <c r="X370" s="39"/>
      <c r="Y370" s="39"/>
      <c r="Z370" s="39"/>
      <c r="AA370" s="39"/>
      <c r="AB370" s="39"/>
      <c r="AC370" s="39"/>
      <c r="AD370" s="39"/>
      <c r="AE370" s="39"/>
      <c r="AT370" s="18" t="s">
        <v>261</v>
      </c>
      <c r="AU370" s="18" t="s">
        <v>14</v>
      </c>
    </row>
    <row r="371" s="13" customFormat="1">
      <c r="A371" s="13"/>
      <c r="B371" s="262"/>
      <c r="C371" s="263"/>
      <c r="D371" s="258" t="s">
        <v>266</v>
      </c>
      <c r="E371" s="264" t="s">
        <v>1</v>
      </c>
      <c r="F371" s="265" t="s">
        <v>1699</v>
      </c>
      <c r="G371" s="263"/>
      <c r="H371" s="266">
        <v>2704.422</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266</v>
      </c>
      <c r="AU371" s="272" t="s">
        <v>14</v>
      </c>
      <c r="AV371" s="13" t="s">
        <v>14</v>
      </c>
      <c r="AW371" s="13" t="s">
        <v>36</v>
      </c>
      <c r="AX371" s="13" t="s">
        <v>82</v>
      </c>
      <c r="AY371" s="272" t="s">
        <v>253</v>
      </c>
    </row>
    <row r="372" s="14" customFormat="1">
      <c r="A372" s="14"/>
      <c r="B372" s="273"/>
      <c r="C372" s="274"/>
      <c r="D372" s="258" t="s">
        <v>266</v>
      </c>
      <c r="E372" s="275" t="s">
        <v>1</v>
      </c>
      <c r="F372" s="276" t="s">
        <v>269</v>
      </c>
      <c r="G372" s="274"/>
      <c r="H372" s="277">
        <v>2704.422</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266</v>
      </c>
      <c r="AU372" s="283" t="s">
        <v>14</v>
      </c>
      <c r="AV372" s="14" t="s">
        <v>259</v>
      </c>
      <c r="AW372" s="14" t="s">
        <v>36</v>
      </c>
      <c r="AX372" s="14" t="s">
        <v>90</v>
      </c>
      <c r="AY372" s="283" t="s">
        <v>253</v>
      </c>
    </row>
    <row r="373" s="2" customFormat="1" ht="36" customHeight="1">
      <c r="A373" s="39"/>
      <c r="B373" s="40"/>
      <c r="C373" s="245" t="s">
        <v>409</v>
      </c>
      <c r="D373" s="245" t="s">
        <v>255</v>
      </c>
      <c r="E373" s="246" t="s">
        <v>1700</v>
      </c>
      <c r="F373" s="247" t="s">
        <v>1701</v>
      </c>
      <c r="G373" s="248" t="s">
        <v>140</v>
      </c>
      <c r="H373" s="249">
        <v>129.59999999999999</v>
      </c>
      <c r="I373" s="250"/>
      <c r="J373" s="251">
        <f>ROUND(I373*H373,2)</f>
        <v>0</v>
      </c>
      <c r="K373" s="247" t="s">
        <v>258</v>
      </c>
      <c r="L373" s="45"/>
      <c r="M373" s="252" t="s">
        <v>1</v>
      </c>
      <c r="N373" s="253" t="s">
        <v>47</v>
      </c>
      <c r="O373" s="92"/>
      <c r="P373" s="254">
        <f>O373*H373</f>
        <v>0</v>
      </c>
      <c r="Q373" s="254">
        <v>0.0049590600000000004</v>
      </c>
      <c r="R373" s="254">
        <f>Q373*H373</f>
        <v>0.64269417600000001</v>
      </c>
      <c r="S373" s="254">
        <v>0</v>
      </c>
      <c r="T373" s="255">
        <f>S373*H373</f>
        <v>0</v>
      </c>
      <c r="U373" s="39"/>
      <c r="V373" s="39"/>
      <c r="W373" s="39"/>
      <c r="X373" s="39"/>
      <c r="Y373" s="39"/>
      <c r="Z373" s="39"/>
      <c r="AA373" s="39"/>
      <c r="AB373" s="39"/>
      <c r="AC373" s="39"/>
      <c r="AD373" s="39"/>
      <c r="AE373" s="39"/>
      <c r="AR373" s="256" t="s">
        <v>259</v>
      </c>
      <c r="AT373" s="256" t="s">
        <v>255</v>
      </c>
      <c r="AU373" s="256" t="s">
        <v>14</v>
      </c>
      <c r="AY373" s="18" t="s">
        <v>253</v>
      </c>
      <c r="BE373" s="257">
        <f>IF(N373="základní",J373,0)</f>
        <v>0</v>
      </c>
      <c r="BF373" s="257">
        <f>IF(N373="snížená",J373,0)</f>
        <v>0</v>
      </c>
      <c r="BG373" s="257">
        <f>IF(N373="zákl. přenesená",J373,0)</f>
        <v>0</v>
      </c>
      <c r="BH373" s="257">
        <f>IF(N373="sníž. přenesená",J373,0)</f>
        <v>0</v>
      </c>
      <c r="BI373" s="257">
        <f>IF(N373="nulová",J373,0)</f>
        <v>0</v>
      </c>
      <c r="BJ373" s="18" t="s">
        <v>90</v>
      </c>
      <c r="BK373" s="257">
        <f>ROUND(I373*H373,2)</f>
        <v>0</v>
      </c>
      <c r="BL373" s="18" t="s">
        <v>259</v>
      </c>
      <c r="BM373" s="256" t="s">
        <v>1702</v>
      </c>
    </row>
    <row r="374" s="2" customFormat="1">
      <c r="A374" s="39"/>
      <c r="B374" s="40"/>
      <c r="C374" s="41"/>
      <c r="D374" s="258" t="s">
        <v>261</v>
      </c>
      <c r="E374" s="41"/>
      <c r="F374" s="259" t="s">
        <v>1703</v>
      </c>
      <c r="G374" s="41"/>
      <c r="H374" s="41"/>
      <c r="I374" s="156"/>
      <c r="J374" s="41"/>
      <c r="K374" s="41"/>
      <c r="L374" s="45"/>
      <c r="M374" s="260"/>
      <c r="N374" s="261"/>
      <c r="O374" s="92"/>
      <c r="P374" s="92"/>
      <c r="Q374" s="92"/>
      <c r="R374" s="92"/>
      <c r="S374" s="92"/>
      <c r="T374" s="93"/>
      <c r="U374" s="39"/>
      <c r="V374" s="39"/>
      <c r="W374" s="39"/>
      <c r="X374" s="39"/>
      <c r="Y374" s="39"/>
      <c r="Z374" s="39"/>
      <c r="AA374" s="39"/>
      <c r="AB374" s="39"/>
      <c r="AC374" s="39"/>
      <c r="AD374" s="39"/>
      <c r="AE374" s="39"/>
      <c r="AT374" s="18" t="s">
        <v>261</v>
      </c>
      <c r="AU374" s="18" t="s">
        <v>14</v>
      </c>
    </row>
    <row r="375" s="13" customFormat="1">
      <c r="A375" s="13"/>
      <c r="B375" s="262"/>
      <c r="C375" s="263"/>
      <c r="D375" s="258" t="s">
        <v>266</v>
      </c>
      <c r="E375" s="264" t="s">
        <v>1</v>
      </c>
      <c r="F375" s="265" t="s">
        <v>1704</v>
      </c>
      <c r="G375" s="263"/>
      <c r="H375" s="266">
        <v>54.18</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266</v>
      </c>
      <c r="AU375" s="272" t="s">
        <v>14</v>
      </c>
      <c r="AV375" s="13" t="s">
        <v>14</v>
      </c>
      <c r="AW375" s="13" t="s">
        <v>36</v>
      </c>
      <c r="AX375" s="13" t="s">
        <v>82</v>
      </c>
      <c r="AY375" s="272" t="s">
        <v>253</v>
      </c>
    </row>
    <row r="376" s="13" customFormat="1">
      <c r="A376" s="13"/>
      <c r="B376" s="262"/>
      <c r="C376" s="263"/>
      <c r="D376" s="258" t="s">
        <v>266</v>
      </c>
      <c r="E376" s="264" t="s">
        <v>1</v>
      </c>
      <c r="F376" s="265" t="s">
        <v>1705</v>
      </c>
      <c r="G376" s="263"/>
      <c r="H376" s="266">
        <v>25.199999999999999</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266</v>
      </c>
      <c r="AU376" s="272" t="s">
        <v>14</v>
      </c>
      <c r="AV376" s="13" t="s">
        <v>14</v>
      </c>
      <c r="AW376" s="13" t="s">
        <v>36</v>
      </c>
      <c r="AX376" s="13" t="s">
        <v>82</v>
      </c>
      <c r="AY376" s="272" t="s">
        <v>253</v>
      </c>
    </row>
    <row r="377" s="13" customFormat="1">
      <c r="A377" s="13"/>
      <c r="B377" s="262"/>
      <c r="C377" s="263"/>
      <c r="D377" s="258" t="s">
        <v>266</v>
      </c>
      <c r="E377" s="264" t="s">
        <v>1</v>
      </c>
      <c r="F377" s="265" t="s">
        <v>1706</v>
      </c>
      <c r="G377" s="263"/>
      <c r="H377" s="266">
        <v>24.210000000000001</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266</v>
      </c>
      <c r="AU377" s="272" t="s">
        <v>14</v>
      </c>
      <c r="AV377" s="13" t="s">
        <v>14</v>
      </c>
      <c r="AW377" s="13" t="s">
        <v>36</v>
      </c>
      <c r="AX377" s="13" t="s">
        <v>82</v>
      </c>
      <c r="AY377" s="272" t="s">
        <v>253</v>
      </c>
    </row>
    <row r="378" s="13" customFormat="1">
      <c r="A378" s="13"/>
      <c r="B378" s="262"/>
      <c r="C378" s="263"/>
      <c r="D378" s="258" t="s">
        <v>266</v>
      </c>
      <c r="E378" s="264" t="s">
        <v>1</v>
      </c>
      <c r="F378" s="265" t="s">
        <v>1707</v>
      </c>
      <c r="G378" s="263"/>
      <c r="H378" s="266">
        <v>26.010000000000002</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266</v>
      </c>
      <c r="AU378" s="272" t="s">
        <v>14</v>
      </c>
      <c r="AV378" s="13" t="s">
        <v>14</v>
      </c>
      <c r="AW378" s="13" t="s">
        <v>36</v>
      </c>
      <c r="AX378" s="13" t="s">
        <v>82</v>
      </c>
      <c r="AY378" s="272" t="s">
        <v>253</v>
      </c>
    </row>
    <row r="379" s="14" customFormat="1">
      <c r="A379" s="14"/>
      <c r="B379" s="273"/>
      <c r="C379" s="274"/>
      <c r="D379" s="258" t="s">
        <v>266</v>
      </c>
      <c r="E379" s="275" t="s">
        <v>1424</v>
      </c>
      <c r="F379" s="276" t="s">
        <v>269</v>
      </c>
      <c r="G379" s="274"/>
      <c r="H379" s="277">
        <v>129.59999999999999</v>
      </c>
      <c r="I379" s="278"/>
      <c r="J379" s="274"/>
      <c r="K379" s="274"/>
      <c r="L379" s="279"/>
      <c r="M379" s="280"/>
      <c r="N379" s="281"/>
      <c r="O379" s="281"/>
      <c r="P379" s="281"/>
      <c r="Q379" s="281"/>
      <c r="R379" s="281"/>
      <c r="S379" s="281"/>
      <c r="T379" s="282"/>
      <c r="U379" s="14"/>
      <c r="V379" s="14"/>
      <c r="W379" s="14"/>
      <c r="X379" s="14"/>
      <c r="Y379" s="14"/>
      <c r="Z379" s="14"/>
      <c r="AA379" s="14"/>
      <c r="AB379" s="14"/>
      <c r="AC379" s="14"/>
      <c r="AD379" s="14"/>
      <c r="AE379" s="14"/>
      <c r="AT379" s="283" t="s">
        <v>266</v>
      </c>
      <c r="AU379" s="283" t="s">
        <v>14</v>
      </c>
      <c r="AV379" s="14" t="s">
        <v>259</v>
      </c>
      <c r="AW379" s="14" t="s">
        <v>36</v>
      </c>
      <c r="AX379" s="14" t="s">
        <v>90</v>
      </c>
      <c r="AY379" s="283" t="s">
        <v>253</v>
      </c>
    </row>
    <row r="380" s="2" customFormat="1" ht="36" customHeight="1">
      <c r="A380" s="39"/>
      <c r="B380" s="40"/>
      <c r="C380" s="245" t="s">
        <v>414</v>
      </c>
      <c r="D380" s="245" t="s">
        <v>255</v>
      </c>
      <c r="E380" s="246" t="s">
        <v>1708</v>
      </c>
      <c r="F380" s="247" t="s">
        <v>1709</v>
      </c>
      <c r="G380" s="248" t="s">
        <v>140</v>
      </c>
      <c r="H380" s="249">
        <v>129.59999999999999</v>
      </c>
      <c r="I380" s="250"/>
      <c r="J380" s="251">
        <f>ROUND(I380*H380,2)</f>
        <v>0</v>
      </c>
      <c r="K380" s="247" t="s">
        <v>258</v>
      </c>
      <c r="L380" s="45"/>
      <c r="M380" s="252" t="s">
        <v>1</v>
      </c>
      <c r="N380" s="253" t="s">
        <v>47</v>
      </c>
      <c r="O380" s="92"/>
      <c r="P380" s="254">
        <f>O380*H380</f>
        <v>0</v>
      </c>
      <c r="Q380" s="254">
        <v>0</v>
      </c>
      <c r="R380" s="254">
        <f>Q380*H380</f>
        <v>0</v>
      </c>
      <c r="S380" s="254">
        <v>0</v>
      </c>
      <c r="T380" s="255">
        <f>S380*H380</f>
        <v>0</v>
      </c>
      <c r="U380" s="39"/>
      <c r="V380" s="39"/>
      <c r="W380" s="39"/>
      <c r="X380" s="39"/>
      <c r="Y380" s="39"/>
      <c r="Z380" s="39"/>
      <c r="AA380" s="39"/>
      <c r="AB380" s="39"/>
      <c r="AC380" s="39"/>
      <c r="AD380" s="39"/>
      <c r="AE380" s="39"/>
      <c r="AR380" s="256" t="s">
        <v>259</v>
      </c>
      <c r="AT380" s="256" t="s">
        <v>255</v>
      </c>
      <c r="AU380" s="256" t="s">
        <v>14</v>
      </c>
      <c r="AY380" s="18" t="s">
        <v>253</v>
      </c>
      <c r="BE380" s="257">
        <f>IF(N380="základní",J380,0)</f>
        <v>0</v>
      </c>
      <c r="BF380" s="257">
        <f>IF(N380="snížená",J380,0)</f>
        <v>0</v>
      </c>
      <c r="BG380" s="257">
        <f>IF(N380="zákl. přenesená",J380,0)</f>
        <v>0</v>
      </c>
      <c r="BH380" s="257">
        <f>IF(N380="sníž. přenesená",J380,0)</f>
        <v>0</v>
      </c>
      <c r="BI380" s="257">
        <f>IF(N380="nulová",J380,0)</f>
        <v>0</v>
      </c>
      <c r="BJ380" s="18" t="s">
        <v>90</v>
      </c>
      <c r="BK380" s="257">
        <f>ROUND(I380*H380,2)</f>
        <v>0</v>
      </c>
      <c r="BL380" s="18" t="s">
        <v>259</v>
      </c>
      <c r="BM380" s="256" t="s">
        <v>1710</v>
      </c>
    </row>
    <row r="381" s="2" customFormat="1">
      <c r="A381" s="39"/>
      <c r="B381" s="40"/>
      <c r="C381" s="41"/>
      <c r="D381" s="258" t="s">
        <v>261</v>
      </c>
      <c r="E381" s="41"/>
      <c r="F381" s="259" t="s">
        <v>1711</v>
      </c>
      <c r="G381" s="41"/>
      <c r="H381" s="41"/>
      <c r="I381" s="156"/>
      <c r="J381" s="41"/>
      <c r="K381" s="41"/>
      <c r="L381" s="45"/>
      <c r="M381" s="260"/>
      <c r="N381" s="261"/>
      <c r="O381" s="92"/>
      <c r="P381" s="92"/>
      <c r="Q381" s="92"/>
      <c r="R381" s="92"/>
      <c r="S381" s="92"/>
      <c r="T381" s="93"/>
      <c r="U381" s="39"/>
      <c r="V381" s="39"/>
      <c r="W381" s="39"/>
      <c r="X381" s="39"/>
      <c r="Y381" s="39"/>
      <c r="Z381" s="39"/>
      <c r="AA381" s="39"/>
      <c r="AB381" s="39"/>
      <c r="AC381" s="39"/>
      <c r="AD381" s="39"/>
      <c r="AE381" s="39"/>
      <c r="AT381" s="18" t="s">
        <v>261</v>
      </c>
      <c r="AU381" s="18" t="s">
        <v>14</v>
      </c>
    </row>
    <row r="382" s="13" customFormat="1">
      <c r="A382" s="13"/>
      <c r="B382" s="262"/>
      <c r="C382" s="263"/>
      <c r="D382" s="258" t="s">
        <v>266</v>
      </c>
      <c r="E382" s="264" t="s">
        <v>1</v>
      </c>
      <c r="F382" s="265" t="s">
        <v>1424</v>
      </c>
      <c r="G382" s="263"/>
      <c r="H382" s="266">
        <v>129.59999999999999</v>
      </c>
      <c r="I382" s="267"/>
      <c r="J382" s="263"/>
      <c r="K382" s="263"/>
      <c r="L382" s="268"/>
      <c r="M382" s="269"/>
      <c r="N382" s="270"/>
      <c r="O382" s="270"/>
      <c r="P382" s="270"/>
      <c r="Q382" s="270"/>
      <c r="R382" s="270"/>
      <c r="S382" s="270"/>
      <c r="T382" s="271"/>
      <c r="U382" s="13"/>
      <c r="V382" s="13"/>
      <c r="W382" s="13"/>
      <c r="X382" s="13"/>
      <c r="Y382" s="13"/>
      <c r="Z382" s="13"/>
      <c r="AA382" s="13"/>
      <c r="AB382" s="13"/>
      <c r="AC382" s="13"/>
      <c r="AD382" s="13"/>
      <c r="AE382" s="13"/>
      <c r="AT382" s="272" t="s">
        <v>266</v>
      </c>
      <c r="AU382" s="272" t="s">
        <v>14</v>
      </c>
      <c r="AV382" s="13" t="s">
        <v>14</v>
      </c>
      <c r="AW382" s="13" t="s">
        <v>36</v>
      </c>
      <c r="AX382" s="13" t="s">
        <v>82</v>
      </c>
      <c r="AY382" s="272" t="s">
        <v>253</v>
      </c>
    </row>
    <row r="383" s="14" customFormat="1">
      <c r="A383" s="14"/>
      <c r="B383" s="273"/>
      <c r="C383" s="274"/>
      <c r="D383" s="258" t="s">
        <v>266</v>
      </c>
      <c r="E383" s="275" t="s">
        <v>1</v>
      </c>
      <c r="F383" s="276" t="s">
        <v>269</v>
      </c>
      <c r="G383" s="274"/>
      <c r="H383" s="277">
        <v>129.59999999999999</v>
      </c>
      <c r="I383" s="278"/>
      <c r="J383" s="274"/>
      <c r="K383" s="274"/>
      <c r="L383" s="279"/>
      <c r="M383" s="280"/>
      <c r="N383" s="281"/>
      <c r="O383" s="281"/>
      <c r="P383" s="281"/>
      <c r="Q383" s="281"/>
      <c r="R383" s="281"/>
      <c r="S383" s="281"/>
      <c r="T383" s="282"/>
      <c r="U383" s="14"/>
      <c r="V383" s="14"/>
      <c r="W383" s="14"/>
      <c r="X383" s="14"/>
      <c r="Y383" s="14"/>
      <c r="Z383" s="14"/>
      <c r="AA383" s="14"/>
      <c r="AB383" s="14"/>
      <c r="AC383" s="14"/>
      <c r="AD383" s="14"/>
      <c r="AE383" s="14"/>
      <c r="AT383" s="283" t="s">
        <v>266</v>
      </c>
      <c r="AU383" s="283" t="s">
        <v>14</v>
      </c>
      <c r="AV383" s="14" t="s">
        <v>259</v>
      </c>
      <c r="AW383" s="14" t="s">
        <v>36</v>
      </c>
      <c r="AX383" s="14" t="s">
        <v>90</v>
      </c>
      <c r="AY383" s="283" t="s">
        <v>253</v>
      </c>
    </row>
    <row r="384" s="2" customFormat="1" ht="24" customHeight="1">
      <c r="A384" s="39"/>
      <c r="B384" s="40"/>
      <c r="C384" s="245" t="s">
        <v>420</v>
      </c>
      <c r="D384" s="245" t="s">
        <v>255</v>
      </c>
      <c r="E384" s="246" t="s">
        <v>1712</v>
      </c>
      <c r="F384" s="247" t="s">
        <v>1713</v>
      </c>
      <c r="G384" s="248" t="s">
        <v>140</v>
      </c>
      <c r="H384" s="249">
        <v>724.32000000000005</v>
      </c>
      <c r="I384" s="250"/>
      <c r="J384" s="251">
        <f>ROUND(I384*H384,2)</f>
        <v>0</v>
      </c>
      <c r="K384" s="247" t="s">
        <v>258</v>
      </c>
      <c r="L384" s="45"/>
      <c r="M384" s="252" t="s">
        <v>1</v>
      </c>
      <c r="N384" s="253" t="s">
        <v>47</v>
      </c>
      <c r="O384" s="92"/>
      <c r="P384" s="254">
        <f>O384*H384</f>
        <v>0</v>
      </c>
      <c r="Q384" s="254">
        <v>0.011684999999999999</v>
      </c>
      <c r="R384" s="254">
        <f>Q384*H384</f>
        <v>8.4636791999999996</v>
      </c>
      <c r="S384" s="254">
        <v>0</v>
      </c>
      <c r="T384" s="255">
        <f>S384*H384</f>
        <v>0</v>
      </c>
      <c r="U384" s="39"/>
      <c r="V384" s="39"/>
      <c r="W384" s="39"/>
      <c r="X384" s="39"/>
      <c r="Y384" s="39"/>
      <c r="Z384" s="39"/>
      <c r="AA384" s="39"/>
      <c r="AB384" s="39"/>
      <c r="AC384" s="39"/>
      <c r="AD384" s="39"/>
      <c r="AE384" s="39"/>
      <c r="AR384" s="256" t="s">
        <v>259</v>
      </c>
      <c r="AT384" s="256" t="s">
        <v>255</v>
      </c>
      <c r="AU384" s="256" t="s">
        <v>14</v>
      </c>
      <c r="AY384" s="18" t="s">
        <v>253</v>
      </c>
      <c r="BE384" s="257">
        <f>IF(N384="základní",J384,0)</f>
        <v>0</v>
      </c>
      <c r="BF384" s="257">
        <f>IF(N384="snížená",J384,0)</f>
        <v>0</v>
      </c>
      <c r="BG384" s="257">
        <f>IF(N384="zákl. přenesená",J384,0)</f>
        <v>0</v>
      </c>
      <c r="BH384" s="257">
        <f>IF(N384="sníž. přenesená",J384,0)</f>
        <v>0</v>
      </c>
      <c r="BI384" s="257">
        <f>IF(N384="nulová",J384,0)</f>
        <v>0</v>
      </c>
      <c r="BJ384" s="18" t="s">
        <v>90</v>
      </c>
      <c r="BK384" s="257">
        <f>ROUND(I384*H384,2)</f>
        <v>0</v>
      </c>
      <c r="BL384" s="18" t="s">
        <v>259</v>
      </c>
      <c r="BM384" s="256" t="s">
        <v>1714</v>
      </c>
    </row>
    <row r="385" s="15" customFormat="1">
      <c r="A385" s="15"/>
      <c r="B385" s="294"/>
      <c r="C385" s="295"/>
      <c r="D385" s="258" t="s">
        <v>266</v>
      </c>
      <c r="E385" s="296" t="s">
        <v>1</v>
      </c>
      <c r="F385" s="297" t="s">
        <v>1606</v>
      </c>
      <c r="G385" s="295"/>
      <c r="H385" s="296" t="s">
        <v>1</v>
      </c>
      <c r="I385" s="298"/>
      <c r="J385" s="295"/>
      <c r="K385" s="295"/>
      <c r="L385" s="299"/>
      <c r="M385" s="300"/>
      <c r="N385" s="301"/>
      <c r="O385" s="301"/>
      <c r="P385" s="301"/>
      <c r="Q385" s="301"/>
      <c r="R385" s="301"/>
      <c r="S385" s="301"/>
      <c r="T385" s="302"/>
      <c r="U385" s="15"/>
      <c r="V385" s="15"/>
      <c r="W385" s="15"/>
      <c r="X385" s="15"/>
      <c r="Y385" s="15"/>
      <c r="Z385" s="15"/>
      <c r="AA385" s="15"/>
      <c r="AB385" s="15"/>
      <c r="AC385" s="15"/>
      <c r="AD385" s="15"/>
      <c r="AE385" s="15"/>
      <c r="AT385" s="303" t="s">
        <v>266</v>
      </c>
      <c r="AU385" s="303" t="s">
        <v>14</v>
      </c>
      <c r="AV385" s="15" t="s">
        <v>90</v>
      </c>
      <c r="AW385" s="15" t="s">
        <v>36</v>
      </c>
      <c r="AX385" s="15" t="s">
        <v>82</v>
      </c>
      <c r="AY385" s="303" t="s">
        <v>253</v>
      </c>
    </row>
    <row r="386" s="13" customFormat="1">
      <c r="A386" s="13"/>
      <c r="B386" s="262"/>
      <c r="C386" s="263"/>
      <c r="D386" s="258" t="s">
        <v>266</v>
      </c>
      <c r="E386" s="264" t="s">
        <v>1</v>
      </c>
      <c r="F386" s="265" t="s">
        <v>1715</v>
      </c>
      <c r="G386" s="263"/>
      <c r="H386" s="266">
        <v>35.82</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266</v>
      </c>
      <c r="AU386" s="272" t="s">
        <v>14</v>
      </c>
      <c r="AV386" s="13" t="s">
        <v>14</v>
      </c>
      <c r="AW386" s="13" t="s">
        <v>36</v>
      </c>
      <c r="AX386" s="13" t="s">
        <v>82</v>
      </c>
      <c r="AY386" s="272" t="s">
        <v>253</v>
      </c>
    </row>
    <row r="387" s="16" customFormat="1">
      <c r="A387" s="16"/>
      <c r="B387" s="315"/>
      <c r="C387" s="316"/>
      <c r="D387" s="258" t="s">
        <v>266</v>
      </c>
      <c r="E387" s="317" t="s">
        <v>1</v>
      </c>
      <c r="F387" s="318" t="s">
        <v>1629</v>
      </c>
      <c r="G387" s="316"/>
      <c r="H387" s="319">
        <v>35.82</v>
      </c>
      <c r="I387" s="320"/>
      <c r="J387" s="316"/>
      <c r="K387" s="316"/>
      <c r="L387" s="321"/>
      <c r="M387" s="322"/>
      <c r="N387" s="323"/>
      <c r="O387" s="323"/>
      <c r="P387" s="323"/>
      <c r="Q387" s="323"/>
      <c r="R387" s="323"/>
      <c r="S387" s="323"/>
      <c r="T387" s="324"/>
      <c r="U387" s="16"/>
      <c r="V387" s="16"/>
      <c r="W387" s="16"/>
      <c r="X387" s="16"/>
      <c r="Y387" s="16"/>
      <c r="Z387" s="16"/>
      <c r="AA387" s="16"/>
      <c r="AB387" s="16"/>
      <c r="AC387" s="16"/>
      <c r="AD387" s="16"/>
      <c r="AE387" s="16"/>
      <c r="AT387" s="325" t="s">
        <v>266</v>
      </c>
      <c r="AU387" s="325" t="s">
        <v>14</v>
      </c>
      <c r="AV387" s="16" t="s">
        <v>270</v>
      </c>
      <c r="AW387" s="16" t="s">
        <v>36</v>
      </c>
      <c r="AX387" s="16" t="s">
        <v>82</v>
      </c>
      <c r="AY387" s="325" t="s">
        <v>253</v>
      </c>
    </row>
    <row r="388" s="15" customFormat="1">
      <c r="A388" s="15"/>
      <c r="B388" s="294"/>
      <c r="C388" s="295"/>
      <c r="D388" s="258" t="s">
        <v>266</v>
      </c>
      <c r="E388" s="296" t="s">
        <v>1</v>
      </c>
      <c r="F388" s="297" t="s">
        <v>1630</v>
      </c>
      <c r="G388" s="295"/>
      <c r="H388" s="296" t="s">
        <v>1</v>
      </c>
      <c r="I388" s="298"/>
      <c r="J388" s="295"/>
      <c r="K388" s="295"/>
      <c r="L388" s="299"/>
      <c r="M388" s="300"/>
      <c r="N388" s="301"/>
      <c r="O388" s="301"/>
      <c r="P388" s="301"/>
      <c r="Q388" s="301"/>
      <c r="R388" s="301"/>
      <c r="S388" s="301"/>
      <c r="T388" s="302"/>
      <c r="U388" s="15"/>
      <c r="V388" s="15"/>
      <c r="W388" s="15"/>
      <c r="X388" s="15"/>
      <c r="Y388" s="15"/>
      <c r="Z388" s="15"/>
      <c r="AA388" s="15"/>
      <c r="AB388" s="15"/>
      <c r="AC388" s="15"/>
      <c r="AD388" s="15"/>
      <c r="AE388" s="15"/>
      <c r="AT388" s="303" t="s">
        <v>266</v>
      </c>
      <c r="AU388" s="303" t="s">
        <v>14</v>
      </c>
      <c r="AV388" s="15" t="s">
        <v>90</v>
      </c>
      <c r="AW388" s="15" t="s">
        <v>36</v>
      </c>
      <c r="AX388" s="15" t="s">
        <v>82</v>
      </c>
      <c r="AY388" s="303" t="s">
        <v>253</v>
      </c>
    </row>
    <row r="389" s="13" customFormat="1">
      <c r="A389" s="13"/>
      <c r="B389" s="262"/>
      <c r="C389" s="263"/>
      <c r="D389" s="258" t="s">
        <v>266</v>
      </c>
      <c r="E389" s="264" t="s">
        <v>1</v>
      </c>
      <c r="F389" s="265" t="s">
        <v>1716</v>
      </c>
      <c r="G389" s="263"/>
      <c r="H389" s="266">
        <v>35.82</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266</v>
      </c>
      <c r="AU389" s="272" t="s">
        <v>14</v>
      </c>
      <c r="AV389" s="13" t="s">
        <v>14</v>
      </c>
      <c r="AW389" s="13" t="s">
        <v>36</v>
      </c>
      <c r="AX389" s="13" t="s">
        <v>82</v>
      </c>
      <c r="AY389" s="272" t="s">
        <v>253</v>
      </c>
    </row>
    <row r="390" s="13" customFormat="1">
      <c r="A390" s="13"/>
      <c r="B390" s="262"/>
      <c r="C390" s="263"/>
      <c r="D390" s="258" t="s">
        <v>266</v>
      </c>
      <c r="E390" s="264" t="s">
        <v>1</v>
      </c>
      <c r="F390" s="265" t="s">
        <v>1717</v>
      </c>
      <c r="G390" s="263"/>
      <c r="H390" s="266">
        <v>35.729999999999997</v>
      </c>
      <c r="I390" s="267"/>
      <c r="J390" s="263"/>
      <c r="K390" s="263"/>
      <c r="L390" s="268"/>
      <c r="M390" s="269"/>
      <c r="N390" s="270"/>
      <c r="O390" s="270"/>
      <c r="P390" s="270"/>
      <c r="Q390" s="270"/>
      <c r="R390" s="270"/>
      <c r="S390" s="270"/>
      <c r="T390" s="271"/>
      <c r="U390" s="13"/>
      <c r="V390" s="13"/>
      <c r="W390" s="13"/>
      <c r="X390" s="13"/>
      <c r="Y390" s="13"/>
      <c r="Z390" s="13"/>
      <c r="AA390" s="13"/>
      <c r="AB390" s="13"/>
      <c r="AC390" s="13"/>
      <c r="AD390" s="13"/>
      <c r="AE390" s="13"/>
      <c r="AT390" s="272" t="s">
        <v>266</v>
      </c>
      <c r="AU390" s="272" t="s">
        <v>14</v>
      </c>
      <c r="AV390" s="13" t="s">
        <v>14</v>
      </c>
      <c r="AW390" s="13" t="s">
        <v>36</v>
      </c>
      <c r="AX390" s="13" t="s">
        <v>82</v>
      </c>
      <c r="AY390" s="272" t="s">
        <v>253</v>
      </c>
    </row>
    <row r="391" s="13" customFormat="1">
      <c r="A391" s="13"/>
      <c r="B391" s="262"/>
      <c r="C391" s="263"/>
      <c r="D391" s="258" t="s">
        <v>266</v>
      </c>
      <c r="E391" s="264" t="s">
        <v>1</v>
      </c>
      <c r="F391" s="265" t="s">
        <v>1718</v>
      </c>
      <c r="G391" s="263"/>
      <c r="H391" s="266">
        <v>36.719999999999999</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266</v>
      </c>
      <c r="AU391" s="272" t="s">
        <v>14</v>
      </c>
      <c r="AV391" s="13" t="s">
        <v>14</v>
      </c>
      <c r="AW391" s="13" t="s">
        <v>36</v>
      </c>
      <c r="AX391" s="13" t="s">
        <v>82</v>
      </c>
      <c r="AY391" s="272" t="s">
        <v>253</v>
      </c>
    </row>
    <row r="392" s="13" customFormat="1">
      <c r="A392" s="13"/>
      <c r="B392" s="262"/>
      <c r="C392" s="263"/>
      <c r="D392" s="258" t="s">
        <v>266</v>
      </c>
      <c r="E392" s="264" t="s">
        <v>1</v>
      </c>
      <c r="F392" s="265" t="s">
        <v>1719</v>
      </c>
      <c r="G392" s="263"/>
      <c r="H392" s="266">
        <v>33.299999999999997</v>
      </c>
      <c r="I392" s="267"/>
      <c r="J392" s="263"/>
      <c r="K392" s="263"/>
      <c r="L392" s="268"/>
      <c r="M392" s="269"/>
      <c r="N392" s="270"/>
      <c r="O392" s="270"/>
      <c r="P392" s="270"/>
      <c r="Q392" s="270"/>
      <c r="R392" s="270"/>
      <c r="S392" s="270"/>
      <c r="T392" s="271"/>
      <c r="U392" s="13"/>
      <c r="V392" s="13"/>
      <c r="W392" s="13"/>
      <c r="X392" s="13"/>
      <c r="Y392" s="13"/>
      <c r="Z392" s="13"/>
      <c r="AA392" s="13"/>
      <c r="AB392" s="13"/>
      <c r="AC392" s="13"/>
      <c r="AD392" s="13"/>
      <c r="AE392" s="13"/>
      <c r="AT392" s="272" t="s">
        <v>266</v>
      </c>
      <c r="AU392" s="272" t="s">
        <v>14</v>
      </c>
      <c r="AV392" s="13" t="s">
        <v>14</v>
      </c>
      <c r="AW392" s="13" t="s">
        <v>36</v>
      </c>
      <c r="AX392" s="13" t="s">
        <v>82</v>
      </c>
      <c r="AY392" s="272" t="s">
        <v>253</v>
      </c>
    </row>
    <row r="393" s="13" customFormat="1">
      <c r="A393" s="13"/>
      <c r="B393" s="262"/>
      <c r="C393" s="263"/>
      <c r="D393" s="258" t="s">
        <v>266</v>
      </c>
      <c r="E393" s="264" t="s">
        <v>1</v>
      </c>
      <c r="F393" s="265" t="s">
        <v>1720</v>
      </c>
      <c r="G393" s="263"/>
      <c r="H393" s="266">
        <v>31.23</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266</v>
      </c>
      <c r="AU393" s="272" t="s">
        <v>14</v>
      </c>
      <c r="AV393" s="13" t="s">
        <v>14</v>
      </c>
      <c r="AW393" s="13" t="s">
        <v>36</v>
      </c>
      <c r="AX393" s="13" t="s">
        <v>82</v>
      </c>
      <c r="AY393" s="272" t="s">
        <v>253</v>
      </c>
    </row>
    <row r="394" s="13" customFormat="1">
      <c r="A394" s="13"/>
      <c r="B394" s="262"/>
      <c r="C394" s="263"/>
      <c r="D394" s="258" t="s">
        <v>266</v>
      </c>
      <c r="E394" s="264" t="s">
        <v>1</v>
      </c>
      <c r="F394" s="265" t="s">
        <v>1721</v>
      </c>
      <c r="G394" s="263"/>
      <c r="H394" s="266">
        <v>31.050000000000001</v>
      </c>
      <c r="I394" s="267"/>
      <c r="J394" s="263"/>
      <c r="K394" s="263"/>
      <c r="L394" s="268"/>
      <c r="M394" s="269"/>
      <c r="N394" s="270"/>
      <c r="O394" s="270"/>
      <c r="P394" s="270"/>
      <c r="Q394" s="270"/>
      <c r="R394" s="270"/>
      <c r="S394" s="270"/>
      <c r="T394" s="271"/>
      <c r="U394" s="13"/>
      <c r="V394" s="13"/>
      <c r="W394" s="13"/>
      <c r="X394" s="13"/>
      <c r="Y394" s="13"/>
      <c r="Z394" s="13"/>
      <c r="AA394" s="13"/>
      <c r="AB394" s="13"/>
      <c r="AC394" s="13"/>
      <c r="AD394" s="13"/>
      <c r="AE394" s="13"/>
      <c r="AT394" s="272" t="s">
        <v>266</v>
      </c>
      <c r="AU394" s="272" t="s">
        <v>14</v>
      </c>
      <c r="AV394" s="13" t="s">
        <v>14</v>
      </c>
      <c r="AW394" s="13" t="s">
        <v>36</v>
      </c>
      <c r="AX394" s="13" t="s">
        <v>82</v>
      </c>
      <c r="AY394" s="272" t="s">
        <v>253</v>
      </c>
    </row>
    <row r="395" s="13" customFormat="1">
      <c r="A395" s="13"/>
      <c r="B395" s="262"/>
      <c r="C395" s="263"/>
      <c r="D395" s="258" t="s">
        <v>266</v>
      </c>
      <c r="E395" s="264" t="s">
        <v>1</v>
      </c>
      <c r="F395" s="265" t="s">
        <v>1722</v>
      </c>
      <c r="G395" s="263"/>
      <c r="H395" s="266">
        <v>33.659999999999997</v>
      </c>
      <c r="I395" s="267"/>
      <c r="J395" s="263"/>
      <c r="K395" s="263"/>
      <c r="L395" s="268"/>
      <c r="M395" s="269"/>
      <c r="N395" s="270"/>
      <c r="O395" s="270"/>
      <c r="P395" s="270"/>
      <c r="Q395" s="270"/>
      <c r="R395" s="270"/>
      <c r="S395" s="270"/>
      <c r="T395" s="271"/>
      <c r="U395" s="13"/>
      <c r="V395" s="13"/>
      <c r="W395" s="13"/>
      <c r="X395" s="13"/>
      <c r="Y395" s="13"/>
      <c r="Z395" s="13"/>
      <c r="AA395" s="13"/>
      <c r="AB395" s="13"/>
      <c r="AC395" s="13"/>
      <c r="AD395" s="13"/>
      <c r="AE395" s="13"/>
      <c r="AT395" s="272" t="s">
        <v>266</v>
      </c>
      <c r="AU395" s="272" t="s">
        <v>14</v>
      </c>
      <c r="AV395" s="13" t="s">
        <v>14</v>
      </c>
      <c r="AW395" s="13" t="s">
        <v>36</v>
      </c>
      <c r="AX395" s="13" t="s">
        <v>82</v>
      </c>
      <c r="AY395" s="272" t="s">
        <v>253</v>
      </c>
    </row>
    <row r="396" s="13" customFormat="1">
      <c r="A396" s="13"/>
      <c r="B396" s="262"/>
      <c r="C396" s="263"/>
      <c r="D396" s="258" t="s">
        <v>266</v>
      </c>
      <c r="E396" s="264" t="s">
        <v>1</v>
      </c>
      <c r="F396" s="265" t="s">
        <v>1723</v>
      </c>
      <c r="G396" s="263"/>
      <c r="H396" s="266">
        <v>33.57</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266</v>
      </c>
      <c r="AU396" s="272" t="s">
        <v>14</v>
      </c>
      <c r="AV396" s="13" t="s">
        <v>14</v>
      </c>
      <c r="AW396" s="13" t="s">
        <v>36</v>
      </c>
      <c r="AX396" s="13" t="s">
        <v>82</v>
      </c>
      <c r="AY396" s="272" t="s">
        <v>253</v>
      </c>
    </row>
    <row r="397" s="13" customFormat="1">
      <c r="A397" s="13"/>
      <c r="B397" s="262"/>
      <c r="C397" s="263"/>
      <c r="D397" s="258" t="s">
        <v>266</v>
      </c>
      <c r="E397" s="264" t="s">
        <v>1</v>
      </c>
      <c r="F397" s="265" t="s">
        <v>1724</v>
      </c>
      <c r="G397" s="263"/>
      <c r="H397" s="266">
        <v>35.369999999999997</v>
      </c>
      <c r="I397" s="267"/>
      <c r="J397" s="263"/>
      <c r="K397" s="263"/>
      <c r="L397" s="268"/>
      <c r="M397" s="269"/>
      <c r="N397" s="270"/>
      <c r="O397" s="270"/>
      <c r="P397" s="270"/>
      <c r="Q397" s="270"/>
      <c r="R397" s="270"/>
      <c r="S397" s="270"/>
      <c r="T397" s="271"/>
      <c r="U397" s="13"/>
      <c r="V397" s="13"/>
      <c r="W397" s="13"/>
      <c r="X397" s="13"/>
      <c r="Y397" s="13"/>
      <c r="Z397" s="13"/>
      <c r="AA397" s="13"/>
      <c r="AB397" s="13"/>
      <c r="AC397" s="13"/>
      <c r="AD397" s="13"/>
      <c r="AE397" s="13"/>
      <c r="AT397" s="272" t="s">
        <v>266</v>
      </c>
      <c r="AU397" s="272" t="s">
        <v>14</v>
      </c>
      <c r="AV397" s="13" t="s">
        <v>14</v>
      </c>
      <c r="AW397" s="13" t="s">
        <v>36</v>
      </c>
      <c r="AX397" s="13" t="s">
        <v>82</v>
      </c>
      <c r="AY397" s="272" t="s">
        <v>253</v>
      </c>
    </row>
    <row r="398" s="13" customFormat="1">
      <c r="A398" s="13"/>
      <c r="B398" s="262"/>
      <c r="C398" s="263"/>
      <c r="D398" s="258" t="s">
        <v>266</v>
      </c>
      <c r="E398" s="264" t="s">
        <v>1</v>
      </c>
      <c r="F398" s="265" t="s">
        <v>1725</v>
      </c>
      <c r="G398" s="263"/>
      <c r="H398" s="266">
        <v>35.100000000000001</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266</v>
      </c>
      <c r="AU398" s="272" t="s">
        <v>14</v>
      </c>
      <c r="AV398" s="13" t="s">
        <v>14</v>
      </c>
      <c r="AW398" s="13" t="s">
        <v>36</v>
      </c>
      <c r="AX398" s="13" t="s">
        <v>82</v>
      </c>
      <c r="AY398" s="272" t="s">
        <v>253</v>
      </c>
    </row>
    <row r="399" s="13" customFormat="1">
      <c r="A399" s="13"/>
      <c r="B399" s="262"/>
      <c r="C399" s="263"/>
      <c r="D399" s="258" t="s">
        <v>266</v>
      </c>
      <c r="E399" s="264" t="s">
        <v>1</v>
      </c>
      <c r="F399" s="265" t="s">
        <v>1726</v>
      </c>
      <c r="G399" s="263"/>
      <c r="H399" s="266">
        <v>34.380000000000003</v>
      </c>
      <c r="I399" s="267"/>
      <c r="J399" s="263"/>
      <c r="K399" s="263"/>
      <c r="L399" s="268"/>
      <c r="M399" s="269"/>
      <c r="N399" s="270"/>
      <c r="O399" s="270"/>
      <c r="P399" s="270"/>
      <c r="Q399" s="270"/>
      <c r="R399" s="270"/>
      <c r="S399" s="270"/>
      <c r="T399" s="271"/>
      <c r="U399" s="13"/>
      <c r="V399" s="13"/>
      <c r="W399" s="13"/>
      <c r="X399" s="13"/>
      <c r="Y399" s="13"/>
      <c r="Z399" s="13"/>
      <c r="AA399" s="13"/>
      <c r="AB399" s="13"/>
      <c r="AC399" s="13"/>
      <c r="AD399" s="13"/>
      <c r="AE399" s="13"/>
      <c r="AT399" s="272" t="s">
        <v>266</v>
      </c>
      <c r="AU399" s="272" t="s">
        <v>14</v>
      </c>
      <c r="AV399" s="13" t="s">
        <v>14</v>
      </c>
      <c r="AW399" s="13" t="s">
        <v>36</v>
      </c>
      <c r="AX399" s="13" t="s">
        <v>82</v>
      </c>
      <c r="AY399" s="272" t="s">
        <v>253</v>
      </c>
    </row>
    <row r="400" s="13" customFormat="1">
      <c r="A400" s="13"/>
      <c r="B400" s="262"/>
      <c r="C400" s="263"/>
      <c r="D400" s="258" t="s">
        <v>266</v>
      </c>
      <c r="E400" s="264" t="s">
        <v>1</v>
      </c>
      <c r="F400" s="265" t="s">
        <v>1727</v>
      </c>
      <c r="G400" s="263"/>
      <c r="H400" s="266">
        <v>34.289999999999999</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266</v>
      </c>
      <c r="AU400" s="272" t="s">
        <v>14</v>
      </c>
      <c r="AV400" s="13" t="s">
        <v>14</v>
      </c>
      <c r="AW400" s="13" t="s">
        <v>36</v>
      </c>
      <c r="AX400" s="13" t="s">
        <v>82</v>
      </c>
      <c r="AY400" s="272" t="s">
        <v>253</v>
      </c>
    </row>
    <row r="401" s="13" customFormat="1">
      <c r="A401" s="13"/>
      <c r="B401" s="262"/>
      <c r="C401" s="263"/>
      <c r="D401" s="258" t="s">
        <v>266</v>
      </c>
      <c r="E401" s="264" t="s">
        <v>1</v>
      </c>
      <c r="F401" s="265" t="s">
        <v>1728</v>
      </c>
      <c r="G401" s="263"/>
      <c r="H401" s="266">
        <v>36.899999999999999</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266</v>
      </c>
      <c r="AU401" s="272" t="s">
        <v>14</v>
      </c>
      <c r="AV401" s="13" t="s">
        <v>14</v>
      </c>
      <c r="AW401" s="13" t="s">
        <v>36</v>
      </c>
      <c r="AX401" s="13" t="s">
        <v>82</v>
      </c>
      <c r="AY401" s="272" t="s">
        <v>253</v>
      </c>
    </row>
    <row r="402" s="13" customFormat="1">
      <c r="A402" s="13"/>
      <c r="B402" s="262"/>
      <c r="C402" s="263"/>
      <c r="D402" s="258" t="s">
        <v>266</v>
      </c>
      <c r="E402" s="264" t="s">
        <v>1</v>
      </c>
      <c r="F402" s="265" t="s">
        <v>1729</v>
      </c>
      <c r="G402" s="263"/>
      <c r="H402" s="266">
        <v>33.57</v>
      </c>
      <c r="I402" s="267"/>
      <c r="J402" s="263"/>
      <c r="K402" s="263"/>
      <c r="L402" s="268"/>
      <c r="M402" s="269"/>
      <c r="N402" s="270"/>
      <c r="O402" s="270"/>
      <c r="P402" s="270"/>
      <c r="Q402" s="270"/>
      <c r="R402" s="270"/>
      <c r="S402" s="270"/>
      <c r="T402" s="271"/>
      <c r="U402" s="13"/>
      <c r="V402" s="13"/>
      <c r="W402" s="13"/>
      <c r="X402" s="13"/>
      <c r="Y402" s="13"/>
      <c r="Z402" s="13"/>
      <c r="AA402" s="13"/>
      <c r="AB402" s="13"/>
      <c r="AC402" s="13"/>
      <c r="AD402" s="13"/>
      <c r="AE402" s="13"/>
      <c r="AT402" s="272" t="s">
        <v>266</v>
      </c>
      <c r="AU402" s="272" t="s">
        <v>14</v>
      </c>
      <c r="AV402" s="13" t="s">
        <v>14</v>
      </c>
      <c r="AW402" s="13" t="s">
        <v>36</v>
      </c>
      <c r="AX402" s="13" t="s">
        <v>82</v>
      </c>
      <c r="AY402" s="272" t="s">
        <v>253</v>
      </c>
    </row>
    <row r="403" s="13" customFormat="1">
      <c r="A403" s="13"/>
      <c r="B403" s="262"/>
      <c r="C403" s="263"/>
      <c r="D403" s="258" t="s">
        <v>266</v>
      </c>
      <c r="E403" s="264" t="s">
        <v>1</v>
      </c>
      <c r="F403" s="265" t="s">
        <v>1730</v>
      </c>
      <c r="G403" s="263"/>
      <c r="H403" s="266">
        <v>33.210000000000001</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266</v>
      </c>
      <c r="AU403" s="272" t="s">
        <v>14</v>
      </c>
      <c r="AV403" s="13" t="s">
        <v>14</v>
      </c>
      <c r="AW403" s="13" t="s">
        <v>36</v>
      </c>
      <c r="AX403" s="13" t="s">
        <v>82</v>
      </c>
      <c r="AY403" s="272" t="s">
        <v>253</v>
      </c>
    </row>
    <row r="404" s="13" customFormat="1">
      <c r="A404" s="13"/>
      <c r="B404" s="262"/>
      <c r="C404" s="263"/>
      <c r="D404" s="258" t="s">
        <v>266</v>
      </c>
      <c r="E404" s="264" t="s">
        <v>1</v>
      </c>
      <c r="F404" s="265" t="s">
        <v>1731</v>
      </c>
      <c r="G404" s="263"/>
      <c r="H404" s="266">
        <v>33.93</v>
      </c>
      <c r="I404" s="267"/>
      <c r="J404" s="263"/>
      <c r="K404" s="263"/>
      <c r="L404" s="268"/>
      <c r="M404" s="269"/>
      <c r="N404" s="270"/>
      <c r="O404" s="270"/>
      <c r="P404" s="270"/>
      <c r="Q404" s="270"/>
      <c r="R404" s="270"/>
      <c r="S404" s="270"/>
      <c r="T404" s="271"/>
      <c r="U404" s="13"/>
      <c r="V404" s="13"/>
      <c r="W404" s="13"/>
      <c r="X404" s="13"/>
      <c r="Y404" s="13"/>
      <c r="Z404" s="13"/>
      <c r="AA404" s="13"/>
      <c r="AB404" s="13"/>
      <c r="AC404" s="13"/>
      <c r="AD404" s="13"/>
      <c r="AE404" s="13"/>
      <c r="AT404" s="272" t="s">
        <v>266</v>
      </c>
      <c r="AU404" s="272" t="s">
        <v>14</v>
      </c>
      <c r="AV404" s="13" t="s">
        <v>14</v>
      </c>
      <c r="AW404" s="13" t="s">
        <v>36</v>
      </c>
      <c r="AX404" s="13" t="s">
        <v>82</v>
      </c>
      <c r="AY404" s="272" t="s">
        <v>253</v>
      </c>
    </row>
    <row r="405" s="13" customFormat="1">
      <c r="A405" s="13"/>
      <c r="B405" s="262"/>
      <c r="C405" s="263"/>
      <c r="D405" s="258" t="s">
        <v>266</v>
      </c>
      <c r="E405" s="264" t="s">
        <v>1</v>
      </c>
      <c r="F405" s="265" t="s">
        <v>1732</v>
      </c>
      <c r="G405" s="263"/>
      <c r="H405" s="266">
        <v>34.560000000000002</v>
      </c>
      <c r="I405" s="267"/>
      <c r="J405" s="263"/>
      <c r="K405" s="263"/>
      <c r="L405" s="268"/>
      <c r="M405" s="269"/>
      <c r="N405" s="270"/>
      <c r="O405" s="270"/>
      <c r="P405" s="270"/>
      <c r="Q405" s="270"/>
      <c r="R405" s="270"/>
      <c r="S405" s="270"/>
      <c r="T405" s="271"/>
      <c r="U405" s="13"/>
      <c r="V405" s="13"/>
      <c r="W405" s="13"/>
      <c r="X405" s="13"/>
      <c r="Y405" s="13"/>
      <c r="Z405" s="13"/>
      <c r="AA405" s="13"/>
      <c r="AB405" s="13"/>
      <c r="AC405" s="13"/>
      <c r="AD405" s="13"/>
      <c r="AE405" s="13"/>
      <c r="AT405" s="272" t="s">
        <v>266</v>
      </c>
      <c r="AU405" s="272" t="s">
        <v>14</v>
      </c>
      <c r="AV405" s="13" t="s">
        <v>14</v>
      </c>
      <c r="AW405" s="13" t="s">
        <v>36</v>
      </c>
      <c r="AX405" s="13" t="s">
        <v>82</v>
      </c>
      <c r="AY405" s="272" t="s">
        <v>253</v>
      </c>
    </row>
    <row r="406" s="13" customFormat="1">
      <c r="A406" s="13"/>
      <c r="B406" s="262"/>
      <c r="C406" s="263"/>
      <c r="D406" s="258" t="s">
        <v>266</v>
      </c>
      <c r="E406" s="264" t="s">
        <v>1</v>
      </c>
      <c r="F406" s="265" t="s">
        <v>1733</v>
      </c>
      <c r="G406" s="263"/>
      <c r="H406" s="266">
        <v>34.740000000000002</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266</v>
      </c>
      <c r="AU406" s="272" t="s">
        <v>14</v>
      </c>
      <c r="AV406" s="13" t="s">
        <v>14</v>
      </c>
      <c r="AW406" s="13" t="s">
        <v>36</v>
      </c>
      <c r="AX406" s="13" t="s">
        <v>82</v>
      </c>
      <c r="AY406" s="272" t="s">
        <v>253</v>
      </c>
    </row>
    <row r="407" s="13" customFormat="1">
      <c r="A407" s="13"/>
      <c r="B407" s="262"/>
      <c r="C407" s="263"/>
      <c r="D407" s="258" t="s">
        <v>266</v>
      </c>
      <c r="E407" s="264" t="s">
        <v>1</v>
      </c>
      <c r="F407" s="265" t="s">
        <v>1734</v>
      </c>
      <c r="G407" s="263"/>
      <c r="H407" s="266">
        <v>33.57</v>
      </c>
      <c r="I407" s="267"/>
      <c r="J407" s="263"/>
      <c r="K407" s="263"/>
      <c r="L407" s="268"/>
      <c r="M407" s="269"/>
      <c r="N407" s="270"/>
      <c r="O407" s="270"/>
      <c r="P407" s="270"/>
      <c r="Q407" s="270"/>
      <c r="R407" s="270"/>
      <c r="S407" s="270"/>
      <c r="T407" s="271"/>
      <c r="U407" s="13"/>
      <c r="V407" s="13"/>
      <c r="W407" s="13"/>
      <c r="X407" s="13"/>
      <c r="Y407" s="13"/>
      <c r="Z407" s="13"/>
      <c r="AA407" s="13"/>
      <c r="AB407" s="13"/>
      <c r="AC407" s="13"/>
      <c r="AD407" s="13"/>
      <c r="AE407" s="13"/>
      <c r="AT407" s="272" t="s">
        <v>266</v>
      </c>
      <c r="AU407" s="272" t="s">
        <v>14</v>
      </c>
      <c r="AV407" s="13" t="s">
        <v>14</v>
      </c>
      <c r="AW407" s="13" t="s">
        <v>36</v>
      </c>
      <c r="AX407" s="13" t="s">
        <v>82</v>
      </c>
      <c r="AY407" s="272" t="s">
        <v>253</v>
      </c>
    </row>
    <row r="408" s="13" customFormat="1">
      <c r="A408" s="13"/>
      <c r="B408" s="262"/>
      <c r="C408" s="263"/>
      <c r="D408" s="258" t="s">
        <v>266</v>
      </c>
      <c r="E408" s="264" t="s">
        <v>1</v>
      </c>
      <c r="F408" s="265" t="s">
        <v>1735</v>
      </c>
      <c r="G408" s="263"/>
      <c r="H408" s="266">
        <v>34.829999999999998</v>
      </c>
      <c r="I408" s="267"/>
      <c r="J408" s="263"/>
      <c r="K408" s="263"/>
      <c r="L408" s="268"/>
      <c r="M408" s="269"/>
      <c r="N408" s="270"/>
      <c r="O408" s="270"/>
      <c r="P408" s="270"/>
      <c r="Q408" s="270"/>
      <c r="R408" s="270"/>
      <c r="S408" s="270"/>
      <c r="T408" s="271"/>
      <c r="U408" s="13"/>
      <c r="V408" s="13"/>
      <c r="W408" s="13"/>
      <c r="X408" s="13"/>
      <c r="Y408" s="13"/>
      <c r="Z408" s="13"/>
      <c r="AA408" s="13"/>
      <c r="AB408" s="13"/>
      <c r="AC408" s="13"/>
      <c r="AD408" s="13"/>
      <c r="AE408" s="13"/>
      <c r="AT408" s="272" t="s">
        <v>266</v>
      </c>
      <c r="AU408" s="272" t="s">
        <v>14</v>
      </c>
      <c r="AV408" s="13" t="s">
        <v>14</v>
      </c>
      <c r="AW408" s="13" t="s">
        <v>36</v>
      </c>
      <c r="AX408" s="13" t="s">
        <v>82</v>
      </c>
      <c r="AY408" s="272" t="s">
        <v>253</v>
      </c>
    </row>
    <row r="409" s="13" customFormat="1">
      <c r="A409" s="13"/>
      <c r="B409" s="262"/>
      <c r="C409" s="263"/>
      <c r="D409" s="258" t="s">
        <v>266</v>
      </c>
      <c r="E409" s="264" t="s">
        <v>1</v>
      </c>
      <c r="F409" s="265" t="s">
        <v>1736</v>
      </c>
      <c r="G409" s="263"/>
      <c r="H409" s="266">
        <v>36.810000000000002</v>
      </c>
      <c r="I409" s="267"/>
      <c r="J409" s="263"/>
      <c r="K409" s="263"/>
      <c r="L409" s="268"/>
      <c r="M409" s="269"/>
      <c r="N409" s="270"/>
      <c r="O409" s="270"/>
      <c r="P409" s="270"/>
      <c r="Q409" s="270"/>
      <c r="R409" s="270"/>
      <c r="S409" s="270"/>
      <c r="T409" s="271"/>
      <c r="U409" s="13"/>
      <c r="V409" s="13"/>
      <c r="W409" s="13"/>
      <c r="X409" s="13"/>
      <c r="Y409" s="13"/>
      <c r="Z409" s="13"/>
      <c r="AA409" s="13"/>
      <c r="AB409" s="13"/>
      <c r="AC409" s="13"/>
      <c r="AD409" s="13"/>
      <c r="AE409" s="13"/>
      <c r="AT409" s="272" t="s">
        <v>266</v>
      </c>
      <c r="AU409" s="272" t="s">
        <v>14</v>
      </c>
      <c r="AV409" s="13" t="s">
        <v>14</v>
      </c>
      <c r="AW409" s="13" t="s">
        <v>36</v>
      </c>
      <c r="AX409" s="13" t="s">
        <v>82</v>
      </c>
      <c r="AY409" s="272" t="s">
        <v>253</v>
      </c>
    </row>
    <row r="410" s="13" customFormat="1">
      <c r="A410" s="13"/>
      <c r="B410" s="262"/>
      <c r="C410" s="263"/>
      <c r="D410" s="258" t="s">
        <v>266</v>
      </c>
      <c r="E410" s="264" t="s">
        <v>1</v>
      </c>
      <c r="F410" s="265" t="s">
        <v>1737</v>
      </c>
      <c r="G410" s="263"/>
      <c r="H410" s="266">
        <v>36.990000000000002</v>
      </c>
      <c r="I410" s="267"/>
      <c r="J410" s="263"/>
      <c r="K410" s="263"/>
      <c r="L410" s="268"/>
      <c r="M410" s="269"/>
      <c r="N410" s="270"/>
      <c r="O410" s="270"/>
      <c r="P410" s="270"/>
      <c r="Q410" s="270"/>
      <c r="R410" s="270"/>
      <c r="S410" s="270"/>
      <c r="T410" s="271"/>
      <c r="U410" s="13"/>
      <c r="V410" s="13"/>
      <c r="W410" s="13"/>
      <c r="X410" s="13"/>
      <c r="Y410" s="13"/>
      <c r="Z410" s="13"/>
      <c r="AA410" s="13"/>
      <c r="AB410" s="13"/>
      <c r="AC410" s="13"/>
      <c r="AD410" s="13"/>
      <c r="AE410" s="13"/>
      <c r="AT410" s="272" t="s">
        <v>266</v>
      </c>
      <c r="AU410" s="272" t="s">
        <v>14</v>
      </c>
      <c r="AV410" s="13" t="s">
        <v>14</v>
      </c>
      <c r="AW410" s="13" t="s">
        <v>36</v>
      </c>
      <c r="AX410" s="13" t="s">
        <v>82</v>
      </c>
      <c r="AY410" s="272" t="s">
        <v>253</v>
      </c>
    </row>
    <row r="411" s="13" customFormat="1">
      <c r="A411" s="13"/>
      <c r="B411" s="262"/>
      <c r="C411" s="263"/>
      <c r="D411" s="258" t="s">
        <v>266</v>
      </c>
      <c r="E411" s="264" t="s">
        <v>1</v>
      </c>
      <c r="F411" s="265" t="s">
        <v>1738</v>
      </c>
      <c r="G411" s="263"/>
      <c r="H411" s="266">
        <v>37.170000000000002</v>
      </c>
      <c r="I411" s="267"/>
      <c r="J411" s="263"/>
      <c r="K411" s="263"/>
      <c r="L411" s="268"/>
      <c r="M411" s="269"/>
      <c r="N411" s="270"/>
      <c r="O411" s="270"/>
      <c r="P411" s="270"/>
      <c r="Q411" s="270"/>
      <c r="R411" s="270"/>
      <c r="S411" s="270"/>
      <c r="T411" s="271"/>
      <c r="U411" s="13"/>
      <c r="V411" s="13"/>
      <c r="W411" s="13"/>
      <c r="X411" s="13"/>
      <c r="Y411" s="13"/>
      <c r="Z411" s="13"/>
      <c r="AA411" s="13"/>
      <c r="AB411" s="13"/>
      <c r="AC411" s="13"/>
      <c r="AD411" s="13"/>
      <c r="AE411" s="13"/>
      <c r="AT411" s="272" t="s">
        <v>266</v>
      </c>
      <c r="AU411" s="272" t="s">
        <v>14</v>
      </c>
      <c r="AV411" s="13" t="s">
        <v>14</v>
      </c>
      <c r="AW411" s="13" t="s">
        <v>36</v>
      </c>
      <c r="AX411" s="13" t="s">
        <v>82</v>
      </c>
      <c r="AY411" s="272" t="s">
        <v>253</v>
      </c>
    </row>
    <row r="412" s="13" customFormat="1">
      <c r="A412" s="13"/>
      <c r="B412" s="262"/>
      <c r="C412" s="263"/>
      <c r="D412" s="258" t="s">
        <v>266</v>
      </c>
      <c r="E412" s="264" t="s">
        <v>1</v>
      </c>
      <c r="F412" s="265" t="s">
        <v>1739</v>
      </c>
      <c r="G412" s="263"/>
      <c r="H412" s="266">
        <v>36.630000000000003</v>
      </c>
      <c r="I412" s="267"/>
      <c r="J412" s="263"/>
      <c r="K412" s="263"/>
      <c r="L412" s="268"/>
      <c r="M412" s="269"/>
      <c r="N412" s="270"/>
      <c r="O412" s="270"/>
      <c r="P412" s="270"/>
      <c r="Q412" s="270"/>
      <c r="R412" s="270"/>
      <c r="S412" s="270"/>
      <c r="T412" s="271"/>
      <c r="U412" s="13"/>
      <c r="V412" s="13"/>
      <c r="W412" s="13"/>
      <c r="X412" s="13"/>
      <c r="Y412" s="13"/>
      <c r="Z412" s="13"/>
      <c r="AA412" s="13"/>
      <c r="AB412" s="13"/>
      <c r="AC412" s="13"/>
      <c r="AD412" s="13"/>
      <c r="AE412" s="13"/>
      <c r="AT412" s="272" t="s">
        <v>266</v>
      </c>
      <c r="AU412" s="272" t="s">
        <v>14</v>
      </c>
      <c r="AV412" s="13" t="s">
        <v>14</v>
      </c>
      <c r="AW412" s="13" t="s">
        <v>36</v>
      </c>
      <c r="AX412" s="13" t="s">
        <v>82</v>
      </c>
      <c r="AY412" s="272" t="s">
        <v>253</v>
      </c>
    </row>
    <row r="413" s="13" customFormat="1">
      <c r="A413" s="13"/>
      <c r="B413" s="262"/>
      <c r="C413" s="263"/>
      <c r="D413" s="258" t="s">
        <v>266</v>
      </c>
      <c r="E413" s="264" t="s">
        <v>1</v>
      </c>
      <c r="F413" s="265" t="s">
        <v>1740</v>
      </c>
      <c r="G413" s="263"/>
      <c r="H413" s="266">
        <v>36.450000000000003</v>
      </c>
      <c r="I413" s="267"/>
      <c r="J413" s="263"/>
      <c r="K413" s="263"/>
      <c r="L413" s="268"/>
      <c r="M413" s="269"/>
      <c r="N413" s="270"/>
      <c r="O413" s="270"/>
      <c r="P413" s="270"/>
      <c r="Q413" s="270"/>
      <c r="R413" s="270"/>
      <c r="S413" s="270"/>
      <c r="T413" s="271"/>
      <c r="U413" s="13"/>
      <c r="V413" s="13"/>
      <c r="W413" s="13"/>
      <c r="X413" s="13"/>
      <c r="Y413" s="13"/>
      <c r="Z413" s="13"/>
      <c r="AA413" s="13"/>
      <c r="AB413" s="13"/>
      <c r="AC413" s="13"/>
      <c r="AD413" s="13"/>
      <c r="AE413" s="13"/>
      <c r="AT413" s="272" t="s">
        <v>266</v>
      </c>
      <c r="AU413" s="272" t="s">
        <v>14</v>
      </c>
      <c r="AV413" s="13" t="s">
        <v>14</v>
      </c>
      <c r="AW413" s="13" t="s">
        <v>36</v>
      </c>
      <c r="AX413" s="13" t="s">
        <v>82</v>
      </c>
      <c r="AY413" s="272" t="s">
        <v>253</v>
      </c>
    </row>
    <row r="414" s="16" customFormat="1">
      <c r="A414" s="16"/>
      <c r="B414" s="315"/>
      <c r="C414" s="316"/>
      <c r="D414" s="258" t="s">
        <v>266</v>
      </c>
      <c r="E414" s="317" t="s">
        <v>1</v>
      </c>
      <c r="F414" s="318" t="s">
        <v>1629</v>
      </c>
      <c r="G414" s="316"/>
      <c r="H414" s="319">
        <v>869.58000000000004</v>
      </c>
      <c r="I414" s="320"/>
      <c r="J414" s="316"/>
      <c r="K414" s="316"/>
      <c r="L414" s="321"/>
      <c r="M414" s="322"/>
      <c r="N414" s="323"/>
      <c r="O414" s="323"/>
      <c r="P414" s="323"/>
      <c r="Q414" s="323"/>
      <c r="R414" s="323"/>
      <c r="S414" s="323"/>
      <c r="T414" s="324"/>
      <c r="U414" s="16"/>
      <c r="V414" s="16"/>
      <c r="W414" s="16"/>
      <c r="X414" s="16"/>
      <c r="Y414" s="16"/>
      <c r="Z414" s="16"/>
      <c r="AA414" s="16"/>
      <c r="AB414" s="16"/>
      <c r="AC414" s="16"/>
      <c r="AD414" s="16"/>
      <c r="AE414" s="16"/>
      <c r="AT414" s="325" t="s">
        <v>266</v>
      </c>
      <c r="AU414" s="325" t="s">
        <v>14</v>
      </c>
      <c r="AV414" s="16" t="s">
        <v>270</v>
      </c>
      <c r="AW414" s="16" t="s">
        <v>36</v>
      </c>
      <c r="AX414" s="16" t="s">
        <v>82</v>
      </c>
      <c r="AY414" s="325" t="s">
        <v>253</v>
      </c>
    </row>
    <row r="415" s="14" customFormat="1">
      <c r="A415" s="14"/>
      <c r="B415" s="273"/>
      <c r="C415" s="274"/>
      <c r="D415" s="258" t="s">
        <v>266</v>
      </c>
      <c r="E415" s="275" t="s">
        <v>1427</v>
      </c>
      <c r="F415" s="276" t="s">
        <v>269</v>
      </c>
      <c r="G415" s="274"/>
      <c r="H415" s="277">
        <v>905.39999999999998</v>
      </c>
      <c r="I415" s="278"/>
      <c r="J415" s="274"/>
      <c r="K415" s="274"/>
      <c r="L415" s="279"/>
      <c r="M415" s="280"/>
      <c r="N415" s="281"/>
      <c r="O415" s="281"/>
      <c r="P415" s="281"/>
      <c r="Q415" s="281"/>
      <c r="R415" s="281"/>
      <c r="S415" s="281"/>
      <c r="T415" s="282"/>
      <c r="U415" s="14"/>
      <c r="V415" s="14"/>
      <c r="W415" s="14"/>
      <c r="X415" s="14"/>
      <c r="Y415" s="14"/>
      <c r="Z415" s="14"/>
      <c r="AA415" s="14"/>
      <c r="AB415" s="14"/>
      <c r="AC415" s="14"/>
      <c r="AD415" s="14"/>
      <c r="AE415" s="14"/>
      <c r="AT415" s="283" t="s">
        <v>266</v>
      </c>
      <c r="AU415" s="283" t="s">
        <v>14</v>
      </c>
      <c r="AV415" s="14" t="s">
        <v>259</v>
      </c>
      <c r="AW415" s="14" t="s">
        <v>36</v>
      </c>
      <c r="AX415" s="14" t="s">
        <v>82</v>
      </c>
      <c r="AY415" s="283" t="s">
        <v>253</v>
      </c>
    </row>
    <row r="416" s="13" customFormat="1">
      <c r="A416" s="13"/>
      <c r="B416" s="262"/>
      <c r="C416" s="263"/>
      <c r="D416" s="258" t="s">
        <v>266</v>
      </c>
      <c r="E416" s="264" t="s">
        <v>1433</v>
      </c>
      <c r="F416" s="265" t="s">
        <v>1741</v>
      </c>
      <c r="G416" s="263"/>
      <c r="H416" s="266">
        <v>181.08000000000001</v>
      </c>
      <c r="I416" s="267"/>
      <c r="J416" s="263"/>
      <c r="K416" s="263"/>
      <c r="L416" s="268"/>
      <c r="M416" s="269"/>
      <c r="N416" s="270"/>
      <c r="O416" s="270"/>
      <c r="P416" s="270"/>
      <c r="Q416" s="270"/>
      <c r="R416" s="270"/>
      <c r="S416" s="270"/>
      <c r="T416" s="271"/>
      <c r="U416" s="13"/>
      <c r="V416" s="13"/>
      <c r="W416" s="13"/>
      <c r="X416" s="13"/>
      <c r="Y416" s="13"/>
      <c r="Z416" s="13"/>
      <c r="AA416" s="13"/>
      <c r="AB416" s="13"/>
      <c r="AC416" s="13"/>
      <c r="AD416" s="13"/>
      <c r="AE416" s="13"/>
      <c r="AT416" s="272" t="s">
        <v>266</v>
      </c>
      <c r="AU416" s="272" t="s">
        <v>14</v>
      </c>
      <c r="AV416" s="13" t="s">
        <v>14</v>
      </c>
      <c r="AW416" s="13" t="s">
        <v>36</v>
      </c>
      <c r="AX416" s="13" t="s">
        <v>82</v>
      </c>
      <c r="AY416" s="272" t="s">
        <v>253</v>
      </c>
    </row>
    <row r="417" s="13" customFormat="1">
      <c r="A417" s="13"/>
      <c r="B417" s="262"/>
      <c r="C417" s="263"/>
      <c r="D417" s="258" t="s">
        <v>266</v>
      </c>
      <c r="E417" s="264" t="s">
        <v>1430</v>
      </c>
      <c r="F417" s="265" t="s">
        <v>1742</v>
      </c>
      <c r="G417" s="263"/>
      <c r="H417" s="266">
        <v>724.32000000000005</v>
      </c>
      <c r="I417" s="267"/>
      <c r="J417" s="263"/>
      <c r="K417" s="263"/>
      <c r="L417" s="268"/>
      <c r="M417" s="269"/>
      <c r="N417" s="270"/>
      <c r="O417" s="270"/>
      <c r="P417" s="270"/>
      <c r="Q417" s="270"/>
      <c r="R417" s="270"/>
      <c r="S417" s="270"/>
      <c r="T417" s="271"/>
      <c r="U417" s="13"/>
      <c r="V417" s="13"/>
      <c r="W417" s="13"/>
      <c r="X417" s="13"/>
      <c r="Y417" s="13"/>
      <c r="Z417" s="13"/>
      <c r="AA417" s="13"/>
      <c r="AB417" s="13"/>
      <c r="AC417" s="13"/>
      <c r="AD417" s="13"/>
      <c r="AE417" s="13"/>
      <c r="AT417" s="272" t="s">
        <v>266</v>
      </c>
      <c r="AU417" s="272" t="s">
        <v>14</v>
      </c>
      <c r="AV417" s="13" t="s">
        <v>14</v>
      </c>
      <c r="AW417" s="13" t="s">
        <v>36</v>
      </c>
      <c r="AX417" s="13" t="s">
        <v>90</v>
      </c>
      <c r="AY417" s="272" t="s">
        <v>253</v>
      </c>
    </row>
    <row r="418" s="14" customFormat="1">
      <c r="A418" s="14"/>
      <c r="B418" s="273"/>
      <c r="C418" s="274"/>
      <c r="D418" s="258" t="s">
        <v>266</v>
      </c>
      <c r="E418" s="275" t="s">
        <v>1</v>
      </c>
      <c r="F418" s="276" t="s">
        <v>269</v>
      </c>
      <c r="G418" s="274"/>
      <c r="H418" s="277">
        <v>905.39999999999998</v>
      </c>
      <c r="I418" s="278"/>
      <c r="J418" s="274"/>
      <c r="K418" s="274"/>
      <c r="L418" s="279"/>
      <c r="M418" s="280"/>
      <c r="N418" s="281"/>
      <c r="O418" s="281"/>
      <c r="P418" s="281"/>
      <c r="Q418" s="281"/>
      <c r="R418" s="281"/>
      <c r="S418" s="281"/>
      <c r="T418" s="282"/>
      <c r="U418" s="14"/>
      <c r="V418" s="14"/>
      <c r="W418" s="14"/>
      <c r="X418" s="14"/>
      <c r="Y418" s="14"/>
      <c r="Z418" s="14"/>
      <c r="AA418" s="14"/>
      <c r="AB418" s="14"/>
      <c r="AC418" s="14"/>
      <c r="AD418" s="14"/>
      <c r="AE418" s="14"/>
      <c r="AT418" s="283" t="s">
        <v>266</v>
      </c>
      <c r="AU418" s="283" t="s">
        <v>14</v>
      </c>
      <c r="AV418" s="14" t="s">
        <v>259</v>
      </c>
      <c r="AW418" s="14" t="s">
        <v>36</v>
      </c>
      <c r="AX418" s="14" t="s">
        <v>82</v>
      </c>
      <c r="AY418" s="283" t="s">
        <v>253</v>
      </c>
    </row>
    <row r="419" s="2" customFormat="1" ht="36" customHeight="1">
      <c r="A419" s="39"/>
      <c r="B419" s="40"/>
      <c r="C419" s="245" t="s">
        <v>427</v>
      </c>
      <c r="D419" s="245" t="s">
        <v>255</v>
      </c>
      <c r="E419" s="246" t="s">
        <v>1743</v>
      </c>
      <c r="F419" s="247" t="s">
        <v>1744</v>
      </c>
      <c r="G419" s="248" t="s">
        <v>140</v>
      </c>
      <c r="H419" s="249">
        <v>181.08000000000001</v>
      </c>
      <c r="I419" s="250"/>
      <c r="J419" s="251">
        <f>ROUND(I419*H419,2)</f>
        <v>0</v>
      </c>
      <c r="K419" s="247" t="s">
        <v>258</v>
      </c>
      <c r="L419" s="45"/>
      <c r="M419" s="252" t="s">
        <v>1</v>
      </c>
      <c r="N419" s="253" t="s">
        <v>47</v>
      </c>
      <c r="O419" s="92"/>
      <c r="P419" s="254">
        <f>O419*H419</f>
        <v>0</v>
      </c>
      <c r="Q419" s="254">
        <v>0.066786499999999999</v>
      </c>
      <c r="R419" s="254">
        <f>Q419*H419</f>
        <v>12.09369942</v>
      </c>
      <c r="S419" s="254">
        <v>0</v>
      </c>
      <c r="T419" s="255">
        <f>S419*H419</f>
        <v>0</v>
      </c>
      <c r="U419" s="39"/>
      <c r="V419" s="39"/>
      <c r="W419" s="39"/>
      <c r="X419" s="39"/>
      <c r="Y419" s="39"/>
      <c r="Z419" s="39"/>
      <c r="AA419" s="39"/>
      <c r="AB419" s="39"/>
      <c r="AC419" s="39"/>
      <c r="AD419" s="39"/>
      <c r="AE419" s="39"/>
      <c r="AR419" s="256" t="s">
        <v>259</v>
      </c>
      <c r="AT419" s="256" t="s">
        <v>255</v>
      </c>
      <c r="AU419" s="256" t="s">
        <v>14</v>
      </c>
      <c r="AY419" s="18" t="s">
        <v>253</v>
      </c>
      <c r="BE419" s="257">
        <f>IF(N419="základní",J419,0)</f>
        <v>0</v>
      </c>
      <c r="BF419" s="257">
        <f>IF(N419="snížená",J419,0)</f>
        <v>0</v>
      </c>
      <c r="BG419" s="257">
        <f>IF(N419="zákl. přenesená",J419,0)</f>
        <v>0</v>
      </c>
      <c r="BH419" s="257">
        <f>IF(N419="sníž. přenesená",J419,0)</f>
        <v>0</v>
      </c>
      <c r="BI419" s="257">
        <f>IF(N419="nulová",J419,0)</f>
        <v>0</v>
      </c>
      <c r="BJ419" s="18" t="s">
        <v>90</v>
      </c>
      <c r="BK419" s="257">
        <f>ROUND(I419*H419,2)</f>
        <v>0</v>
      </c>
      <c r="BL419" s="18" t="s">
        <v>259</v>
      </c>
      <c r="BM419" s="256" t="s">
        <v>1745</v>
      </c>
    </row>
    <row r="420" s="13" customFormat="1">
      <c r="A420" s="13"/>
      <c r="B420" s="262"/>
      <c r="C420" s="263"/>
      <c r="D420" s="258" t="s">
        <v>266</v>
      </c>
      <c r="E420" s="264" t="s">
        <v>1</v>
      </c>
      <c r="F420" s="265" t="s">
        <v>1433</v>
      </c>
      <c r="G420" s="263"/>
      <c r="H420" s="266">
        <v>181.08000000000001</v>
      </c>
      <c r="I420" s="267"/>
      <c r="J420" s="263"/>
      <c r="K420" s="263"/>
      <c r="L420" s="268"/>
      <c r="M420" s="269"/>
      <c r="N420" s="270"/>
      <c r="O420" s="270"/>
      <c r="P420" s="270"/>
      <c r="Q420" s="270"/>
      <c r="R420" s="270"/>
      <c r="S420" s="270"/>
      <c r="T420" s="271"/>
      <c r="U420" s="13"/>
      <c r="V420" s="13"/>
      <c r="W420" s="13"/>
      <c r="X420" s="13"/>
      <c r="Y420" s="13"/>
      <c r="Z420" s="13"/>
      <c r="AA420" s="13"/>
      <c r="AB420" s="13"/>
      <c r="AC420" s="13"/>
      <c r="AD420" s="13"/>
      <c r="AE420" s="13"/>
      <c r="AT420" s="272" t="s">
        <v>266</v>
      </c>
      <c r="AU420" s="272" t="s">
        <v>14</v>
      </c>
      <c r="AV420" s="13" t="s">
        <v>14</v>
      </c>
      <c r="AW420" s="13" t="s">
        <v>36</v>
      </c>
      <c r="AX420" s="13" t="s">
        <v>82</v>
      </c>
      <c r="AY420" s="272" t="s">
        <v>253</v>
      </c>
    </row>
    <row r="421" s="14" customFormat="1">
      <c r="A421" s="14"/>
      <c r="B421" s="273"/>
      <c r="C421" s="274"/>
      <c r="D421" s="258" t="s">
        <v>266</v>
      </c>
      <c r="E421" s="275" t="s">
        <v>1</v>
      </c>
      <c r="F421" s="276" t="s">
        <v>269</v>
      </c>
      <c r="G421" s="274"/>
      <c r="H421" s="277">
        <v>181.08000000000001</v>
      </c>
      <c r="I421" s="278"/>
      <c r="J421" s="274"/>
      <c r="K421" s="274"/>
      <c r="L421" s="279"/>
      <c r="M421" s="280"/>
      <c r="N421" s="281"/>
      <c r="O421" s="281"/>
      <c r="P421" s="281"/>
      <c r="Q421" s="281"/>
      <c r="R421" s="281"/>
      <c r="S421" s="281"/>
      <c r="T421" s="282"/>
      <c r="U421" s="14"/>
      <c r="V421" s="14"/>
      <c r="W421" s="14"/>
      <c r="X421" s="14"/>
      <c r="Y421" s="14"/>
      <c r="Z421" s="14"/>
      <c r="AA421" s="14"/>
      <c r="AB421" s="14"/>
      <c r="AC421" s="14"/>
      <c r="AD421" s="14"/>
      <c r="AE421" s="14"/>
      <c r="AT421" s="283" t="s">
        <v>266</v>
      </c>
      <c r="AU421" s="283" t="s">
        <v>14</v>
      </c>
      <c r="AV421" s="14" t="s">
        <v>259</v>
      </c>
      <c r="AW421" s="14" t="s">
        <v>36</v>
      </c>
      <c r="AX421" s="14" t="s">
        <v>90</v>
      </c>
      <c r="AY421" s="283" t="s">
        <v>253</v>
      </c>
    </row>
    <row r="422" s="2" customFormat="1" ht="24" customHeight="1">
      <c r="A422" s="39"/>
      <c r="B422" s="40"/>
      <c r="C422" s="245" t="s">
        <v>433</v>
      </c>
      <c r="D422" s="245" t="s">
        <v>255</v>
      </c>
      <c r="E422" s="246" t="s">
        <v>1746</v>
      </c>
      <c r="F422" s="247" t="s">
        <v>1747</v>
      </c>
      <c r="G422" s="248" t="s">
        <v>140</v>
      </c>
      <c r="H422" s="249">
        <v>724.32000000000005</v>
      </c>
      <c r="I422" s="250"/>
      <c r="J422" s="251">
        <f>ROUND(I422*H422,2)</f>
        <v>0</v>
      </c>
      <c r="K422" s="247" t="s">
        <v>258</v>
      </c>
      <c r="L422" s="45"/>
      <c r="M422" s="252" t="s">
        <v>1</v>
      </c>
      <c r="N422" s="253" t="s">
        <v>47</v>
      </c>
      <c r="O422" s="92"/>
      <c r="P422" s="254">
        <f>O422*H422</f>
        <v>0</v>
      </c>
      <c r="Q422" s="254">
        <v>0</v>
      </c>
      <c r="R422" s="254">
        <f>Q422*H422</f>
        <v>0</v>
      </c>
      <c r="S422" s="254">
        <v>0</v>
      </c>
      <c r="T422" s="255">
        <f>S422*H422</f>
        <v>0</v>
      </c>
      <c r="U422" s="39"/>
      <c r="V422" s="39"/>
      <c r="W422" s="39"/>
      <c r="X422" s="39"/>
      <c r="Y422" s="39"/>
      <c r="Z422" s="39"/>
      <c r="AA422" s="39"/>
      <c r="AB422" s="39"/>
      <c r="AC422" s="39"/>
      <c r="AD422" s="39"/>
      <c r="AE422" s="39"/>
      <c r="AR422" s="256" t="s">
        <v>259</v>
      </c>
      <c r="AT422" s="256" t="s">
        <v>255</v>
      </c>
      <c r="AU422" s="256" t="s">
        <v>14</v>
      </c>
      <c r="AY422" s="18" t="s">
        <v>253</v>
      </c>
      <c r="BE422" s="257">
        <f>IF(N422="základní",J422,0)</f>
        <v>0</v>
      </c>
      <c r="BF422" s="257">
        <f>IF(N422="snížená",J422,0)</f>
        <v>0</v>
      </c>
      <c r="BG422" s="257">
        <f>IF(N422="zákl. přenesená",J422,0)</f>
        <v>0</v>
      </c>
      <c r="BH422" s="257">
        <f>IF(N422="sníž. přenesená",J422,0)</f>
        <v>0</v>
      </c>
      <c r="BI422" s="257">
        <f>IF(N422="nulová",J422,0)</f>
        <v>0</v>
      </c>
      <c r="BJ422" s="18" t="s">
        <v>90</v>
      </c>
      <c r="BK422" s="257">
        <f>ROUND(I422*H422,2)</f>
        <v>0</v>
      </c>
      <c r="BL422" s="18" t="s">
        <v>259</v>
      </c>
      <c r="BM422" s="256" t="s">
        <v>1748</v>
      </c>
    </row>
    <row r="423" s="13" customFormat="1">
      <c r="A423" s="13"/>
      <c r="B423" s="262"/>
      <c r="C423" s="263"/>
      <c r="D423" s="258" t="s">
        <v>266</v>
      </c>
      <c r="E423" s="264" t="s">
        <v>1</v>
      </c>
      <c r="F423" s="265" t="s">
        <v>1430</v>
      </c>
      <c r="G423" s="263"/>
      <c r="H423" s="266">
        <v>724.32000000000005</v>
      </c>
      <c r="I423" s="267"/>
      <c r="J423" s="263"/>
      <c r="K423" s="263"/>
      <c r="L423" s="268"/>
      <c r="M423" s="269"/>
      <c r="N423" s="270"/>
      <c r="O423" s="270"/>
      <c r="P423" s="270"/>
      <c r="Q423" s="270"/>
      <c r="R423" s="270"/>
      <c r="S423" s="270"/>
      <c r="T423" s="271"/>
      <c r="U423" s="13"/>
      <c r="V423" s="13"/>
      <c r="W423" s="13"/>
      <c r="X423" s="13"/>
      <c r="Y423" s="13"/>
      <c r="Z423" s="13"/>
      <c r="AA423" s="13"/>
      <c r="AB423" s="13"/>
      <c r="AC423" s="13"/>
      <c r="AD423" s="13"/>
      <c r="AE423" s="13"/>
      <c r="AT423" s="272" t="s">
        <v>266</v>
      </c>
      <c r="AU423" s="272" t="s">
        <v>14</v>
      </c>
      <c r="AV423" s="13" t="s">
        <v>14</v>
      </c>
      <c r="AW423" s="13" t="s">
        <v>36</v>
      </c>
      <c r="AX423" s="13" t="s">
        <v>82</v>
      </c>
      <c r="AY423" s="272" t="s">
        <v>253</v>
      </c>
    </row>
    <row r="424" s="14" customFormat="1">
      <c r="A424" s="14"/>
      <c r="B424" s="273"/>
      <c r="C424" s="274"/>
      <c r="D424" s="258" t="s">
        <v>266</v>
      </c>
      <c r="E424" s="275" t="s">
        <v>1</v>
      </c>
      <c r="F424" s="276" t="s">
        <v>269</v>
      </c>
      <c r="G424" s="274"/>
      <c r="H424" s="277">
        <v>724.32000000000005</v>
      </c>
      <c r="I424" s="278"/>
      <c r="J424" s="274"/>
      <c r="K424" s="274"/>
      <c r="L424" s="279"/>
      <c r="M424" s="280"/>
      <c r="N424" s="281"/>
      <c r="O424" s="281"/>
      <c r="P424" s="281"/>
      <c r="Q424" s="281"/>
      <c r="R424" s="281"/>
      <c r="S424" s="281"/>
      <c r="T424" s="282"/>
      <c r="U424" s="14"/>
      <c r="V424" s="14"/>
      <c r="W424" s="14"/>
      <c r="X424" s="14"/>
      <c r="Y424" s="14"/>
      <c r="Z424" s="14"/>
      <c r="AA424" s="14"/>
      <c r="AB424" s="14"/>
      <c r="AC424" s="14"/>
      <c r="AD424" s="14"/>
      <c r="AE424" s="14"/>
      <c r="AT424" s="283" t="s">
        <v>266</v>
      </c>
      <c r="AU424" s="283" t="s">
        <v>14</v>
      </c>
      <c r="AV424" s="14" t="s">
        <v>259</v>
      </c>
      <c r="AW424" s="14" t="s">
        <v>36</v>
      </c>
      <c r="AX424" s="14" t="s">
        <v>90</v>
      </c>
      <c r="AY424" s="283" t="s">
        <v>253</v>
      </c>
    </row>
    <row r="425" s="2" customFormat="1" ht="60" customHeight="1">
      <c r="A425" s="39"/>
      <c r="B425" s="40"/>
      <c r="C425" s="245" t="s">
        <v>440</v>
      </c>
      <c r="D425" s="245" t="s">
        <v>255</v>
      </c>
      <c r="E425" s="246" t="s">
        <v>1749</v>
      </c>
      <c r="F425" s="247" t="s">
        <v>1750</v>
      </c>
      <c r="G425" s="248" t="s">
        <v>1396</v>
      </c>
      <c r="H425" s="249">
        <v>9048</v>
      </c>
      <c r="I425" s="250"/>
      <c r="J425" s="251">
        <f>ROUND(I425*H425,2)</f>
        <v>0</v>
      </c>
      <c r="K425" s="247" t="s">
        <v>258</v>
      </c>
      <c r="L425" s="45"/>
      <c r="M425" s="252" t="s">
        <v>1</v>
      </c>
      <c r="N425" s="253" t="s">
        <v>47</v>
      </c>
      <c r="O425" s="92"/>
      <c r="P425" s="254">
        <f>O425*H425</f>
        <v>0</v>
      </c>
      <c r="Q425" s="254">
        <v>0.0011830090000000001</v>
      </c>
      <c r="R425" s="254">
        <f>Q425*H425</f>
        <v>10.703865432000001</v>
      </c>
      <c r="S425" s="254">
        <v>0</v>
      </c>
      <c r="T425" s="255">
        <f>S425*H425</f>
        <v>0</v>
      </c>
      <c r="U425" s="39"/>
      <c r="V425" s="39"/>
      <c r="W425" s="39"/>
      <c r="X425" s="39"/>
      <c r="Y425" s="39"/>
      <c r="Z425" s="39"/>
      <c r="AA425" s="39"/>
      <c r="AB425" s="39"/>
      <c r="AC425" s="39"/>
      <c r="AD425" s="39"/>
      <c r="AE425" s="39"/>
      <c r="AR425" s="256" t="s">
        <v>259</v>
      </c>
      <c r="AT425" s="256" t="s">
        <v>255</v>
      </c>
      <c r="AU425" s="256" t="s">
        <v>14</v>
      </c>
      <c r="AY425" s="18" t="s">
        <v>253</v>
      </c>
      <c r="BE425" s="257">
        <f>IF(N425="základní",J425,0)</f>
        <v>0</v>
      </c>
      <c r="BF425" s="257">
        <f>IF(N425="snížená",J425,0)</f>
        <v>0</v>
      </c>
      <c r="BG425" s="257">
        <f>IF(N425="zákl. přenesená",J425,0)</f>
        <v>0</v>
      </c>
      <c r="BH425" s="257">
        <f>IF(N425="sníž. přenesená",J425,0)</f>
        <v>0</v>
      </c>
      <c r="BI425" s="257">
        <f>IF(N425="nulová",J425,0)</f>
        <v>0</v>
      </c>
      <c r="BJ425" s="18" t="s">
        <v>90</v>
      </c>
      <c r="BK425" s="257">
        <f>ROUND(I425*H425,2)</f>
        <v>0</v>
      </c>
      <c r="BL425" s="18" t="s">
        <v>259</v>
      </c>
      <c r="BM425" s="256" t="s">
        <v>1751</v>
      </c>
    </row>
    <row r="426" s="15" customFormat="1">
      <c r="A426" s="15"/>
      <c r="B426" s="294"/>
      <c r="C426" s="295"/>
      <c r="D426" s="258" t="s">
        <v>266</v>
      </c>
      <c r="E426" s="296" t="s">
        <v>1</v>
      </c>
      <c r="F426" s="297" t="s">
        <v>1752</v>
      </c>
      <c r="G426" s="295"/>
      <c r="H426" s="296" t="s">
        <v>1</v>
      </c>
      <c r="I426" s="298"/>
      <c r="J426" s="295"/>
      <c r="K426" s="295"/>
      <c r="L426" s="299"/>
      <c r="M426" s="300"/>
      <c r="N426" s="301"/>
      <c r="O426" s="301"/>
      <c r="P426" s="301"/>
      <c r="Q426" s="301"/>
      <c r="R426" s="301"/>
      <c r="S426" s="301"/>
      <c r="T426" s="302"/>
      <c r="U426" s="15"/>
      <c r="V426" s="15"/>
      <c r="W426" s="15"/>
      <c r="X426" s="15"/>
      <c r="Y426" s="15"/>
      <c r="Z426" s="15"/>
      <c r="AA426" s="15"/>
      <c r="AB426" s="15"/>
      <c r="AC426" s="15"/>
      <c r="AD426" s="15"/>
      <c r="AE426" s="15"/>
      <c r="AT426" s="303" t="s">
        <v>266</v>
      </c>
      <c r="AU426" s="303" t="s">
        <v>14</v>
      </c>
      <c r="AV426" s="15" t="s">
        <v>90</v>
      </c>
      <c r="AW426" s="15" t="s">
        <v>36</v>
      </c>
      <c r="AX426" s="15" t="s">
        <v>82</v>
      </c>
      <c r="AY426" s="303" t="s">
        <v>253</v>
      </c>
    </row>
    <row r="427" s="13" customFormat="1">
      <c r="A427" s="13"/>
      <c r="B427" s="262"/>
      <c r="C427" s="263"/>
      <c r="D427" s="258" t="s">
        <v>266</v>
      </c>
      <c r="E427" s="264" t="s">
        <v>1</v>
      </c>
      <c r="F427" s="265" t="s">
        <v>1753</v>
      </c>
      <c r="G427" s="263"/>
      <c r="H427" s="266">
        <v>196</v>
      </c>
      <c r="I427" s="267"/>
      <c r="J427" s="263"/>
      <c r="K427" s="263"/>
      <c r="L427" s="268"/>
      <c r="M427" s="269"/>
      <c r="N427" s="270"/>
      <c r="O427" s="270"/>
      <c r="P427" s="270"/>
      <c r="Q427" s="270"/>
      <c r="R427" s="270"/>
      <c r="S427" s="270"/>
      <c r="T427" s="271"/>
      <c r="U427" s="13"/>
      <c r="V427" s="13"/>
      <c r="W427" s="13"/>
      <c r="X427" s="13"/>
      <c r="Y427" s="13"/>
      <c r="Z427" s="13"/>
      <c r="AA427" s="13"/>
      <c r="AB427" s="13"/>
      <c r="AC427" s="13"/>
      <c r="AD427" s="13"/>
      <c r="AE427" s="13"/>
      <c r="AT427" s="272" t="s">
        <v>266</v>
      </c>
      <c r="AU427" s="272" t="s">
        <v>14</v>
      </c>
      <c r="AV427" s="13" t="s">
        <v>14</v>
      </c>
      <c r="AW427" s="13" t="s">
        <v>36</v>
      </c>
      <c r="AX427" s="13" t="s">
        <v>82</v>
      </c>
      <c r="AY427" s="272" t="s">
        <v>253</v>
      </c>
    </row>
    <row r="428" s="13" customFormat="1">
      <c r="A428" s="13"/>
      <c r="B428" s="262"/>
      <c r="C428" s="263"/>
      <c r="D428" s="258" t="s">
        <v>266</v>
      </c>
      <c r="E428" s="264" t="s">
        <v>1</v>
      </c>
      <c r="F428" s="265" t="s">
        <v>1754</v>
      </c>
      <c r="G428" s="263"/>
      <c r="H428" s="266">
        <v>149.19999999999999</v>
      </c>
      <c r="I428" s="267"/>
      <c r="J428" s="263"/>
      <c r="K428" s="263"/>
      <c r="L428" s="268"/>
      <c r="M428" s="269"/>
      <c r="N428" s="270"/>
      <c r="O428" s="270"/>
      <c r="P428" s="270"/>
      <c r="Q428" s="270"/>
      <c r="R428" s="270"/>
      <c r="S428" s="270"/>
      <c r="T428" s="271"/>
      <c r="U428" s="13"/>
      <c r="V428" s="13"/>
      <c r="W428" s="13"/>
      <c r="X428" s="13"/>
      <c r="Y428" s="13"/>
      <c r="Z428" s="13"/>
      <c r="AA428" s="13"/>
      <c r="AB428" s="13"/>
      <c r="AC428" s="13"/>
      <c r="AD428" s="13"/>
      <c r="AE428" s="13"/>
      <c r="AT428" s="272" t="s">
        <v>266</v>
      </c>
      <c r="AU428" s="272" t="s">
        <v>14</v>
      </c>
      <c r="AV428" s="13" t="s">
        <v>14</v>
      </c>
      <c r="AW428" s="13" t="s">
        <v>36</v>
      </c>
      <c r="AX428" s="13" t="s">
        <v>82</v>
      </c>
      <c r="AY428" s="272" t="s">
        <v>253</v>
      </c>
    </row>
    <row r="429" s="13" customFormat="1">
      <c r="A429" s="13"/>
      <c r="B429" s="262"/>
      <c r="C429" s="263"/>
      <c r="D429" s="258" t="s">
        <v>266</v>
      </c>
      <c r="E429" s="264" t="s">
        <v>1</v>
      </c>
      <c r="F429" s="265" t="s">
        <v>1755</v>
      </c>
      <c r="G429" s="263"/>
      <c r="H429" s="266">
        <v>44.799999999999997</v>
      </c>
      <c r="I429" s="267"/>
      <c r="J429" s="263"/>
      <c r="K429" s="263"/>
      <c r="L429" s="268"/>
      <c r="M429" s="269"/>
      <c r="N429" s="270"/>
      <c r="O429" s="270"/>
      <c r="P429" s="270"/>
      <c r="Q429" s="270"/>
      <c r="R429" s="270"/>
      <c r="S429" s="270"/>
      <c r="T429" s="271"/>
      <c r="U429" s="13"/>
      <c r="V429" s="13"/>
      <c r="W429" s="13"/>
      <c r="X429" s="13"/>
      <c r="Y429" s="13"/>
      <c r="Z429" s="13"/>
      <c r="AA429" s="13"/>
      <c r="AB429" s="13"/>
      <c r="AC429" s="13"/>
      <c r="AD429" s="13"/>
      <c r="AE429" s="13"/>
      <c r="AT429" s="272" t="s">
        <v>266</v>
      </c>
      <c r="AU429" s="272" t="s">
        <v>14</v>
      </c>
      <c r="AV429" s="13" t="s">
        <v>14</v>
      </c>
      <c r="AW429" s="13" t="s">
        <v>36</v>
      </c>
      <c r="AX429" s="13" t="s">
        <v>82</v>
      </c>
      <c r="AY429" s="272" t="s">
        <v>253</v>
      </c>
    </row>
    <row r="430" s="14" customFormat="1">
      <c r="A430" s="14"/>
      <c r="B430" s="273"/>
      <c r="C430" s="274"/>
      <c r="D430" s="258" t="s">
        <v>266</v>
      </c>
      <c r="E430" s="275" t="s">
        <v>1394</v>
      </c>
      <c r="F430" s="276" t="s">
        <v>269</v>
      </c>
      <c r="G430" s="274"/>
      <c r="H430" s="277">
        <v>390</v>
      </c>
      <c r="I430" s="278"/>
      <c r="J430" s="274"/>
      <c r="K430" s="274"/>
      <c r="L430" s="279"/>
      <c r="M430" s="280"/>
      <c r="N430" s="281"/>
      <c r="O430" s="281"/>
      <c r="P430" s="281"/>
      <c r="Q430" s="281"/>
      <c r="R430" s="281"/>
      <c r="S430" s="281"/>
      <c r="T430" s="282"/>
      <c r="U430" s="14"/>
      <c r="V430" s="14"/>
      <c r="W430" s="14"/>
      <c r="X430" s="14"/>
      <c r="Y430" s="14"/>
      <c r="Z430" s="14"/>
      <c r="AA430" s="14"/>
      <c r="AB430" s="14"/>
      <c r="AC430" s="14"/>
      <c r="AD430" s="14"/>
      <c r="AE430" s="14"/>
      <c r="AT430" s="283" t="s">
        <v>266</v>
      </c>
      <c r="AU430" s="283" t="s">
        <v>14</v>
      </c>
      <c r="AV430" s="14" t="s">
        <v>259</v>
      </c>
      <c r="AW430" s="14" t="s">
        <v>36</v>
      </c>
      <c r="AX430" s="14" t="s">
        <v>82</v>
      </c>
      <c r="AY430" s="283" t="s">
        <v>253</v>
      </c>
    </row>
    <row r="431" s="13" customFormat="1">
      <c r="A431" s="13"/>
      <c r="B431" s="262"/>
      <c r="C431" s="263"/>
      <c r="D431" s="258" t="s">
        <v>266</v>
      </c>
      <c r="E431" s="264" t="s">
        <v>1</v>
      </c>
      <c r="F431" s="265" t="s">
        <v>1756</v>
      </c>
      <c r="G431" s="263"/>
      <c r="H431" s="266">
        <v>3.6800000000000002</v>
      </c>
      <c r="I431" s="267"/>
      <c r="J431" s="263"/>
      <c r="K431" s="263"/>
      <c r="L431" s="268"/>
      <c r="M431" s="269"/>
      <c r="N431" s="270"/>
      <c r="O431" s="270"/>
      <c r="P431" s="270"/>
      <c r="Q431" s="270"/>
      <c r="R431" s="270"/>
      <c r="S431" s="270"/>
      <c r="T431" s="271"/>
      <c r="U431" s="13"/>
      <c r="V431" s="13"/>
      <c r="W431" s="13"/>
      <c r="X431" s="13"/>
      <c r="Y431" s="13"/>
      <c r="Z431" s="13"/>
      <c r="AA431" s="13"/>
      <c r="AB431" s="13"/>
      <c r="AC431" s="13"/>
      <c r="AD431" s="13"/>
      <c r="AE431" s="13"/>
      <c r="AT431" s="272" t="s">
        <v>266</v>
      </c>
      <c r="AU431" s="272" t="s">
        <v>14</v>
      </c>
      <c r="AV431" s="13" t="s">
        <v>14</v>
      </c>
      <c r="AW431" s="13" t="s">
        <v>36</v>
      </c>
      <c r="AX431" s="13" t="s">
        <v>82</v>
      </c>
      <c r="AY431" s="272" t="s">
        <v>253</v>
      </c>
    </row>
    <row r="432" s="13" customFormat="1">
      <c r="A432" s="13"/>
      <c r="B432" s="262"/>
      <c r="C432" s="263"/>
      <c r="D432" s="258" t="s">
        <v>266</v>
      </c>
      <c r="E432" s="264" t="s">
        <v>1</v>
      </c>
      <c r="F432" s="265" t="s">
        <v>1757</v>
      </c>
      <c r="G432" s="263"/>
      <c r="H432" s="266">
        <v>3.6800000000000002</v>
      </c>
      <c r="I432" s="267"/>
      <c r="J432" s="263"/>
      <c r="K432" s="263"/>
      <c r="L432" s="268"/>
      <c r="M432" s="269"/>
      <c r="N432" s="270"/>
      <c r="O432" s="270"/>
      <c r="P432" s="270"/>
      <c r="Q432" s="270"/>
      <c r="R432" s="270"/>
      <c r="S432" s="270"/>
      <c r="T432" s="271"/>
      <c r="U432" s="13"/>
      <c r="V432" s="13"/>
      <c r="W432" s="13"/>
      <c r="X432" s="13"/>
      <c r="Y432" s="13"/>
      <c r="Z432" s="13"/>
      <c r="AA432" s="13"/>
      <c r="AB432" s="13"/>
      <c r="AC432" s="13"/>
      <c r="AD432" s="13"/>
      <c r="AE432" s="13"/>
      <c r="AT432" s="272" t="s">
        <v>266</v>
      </c>
      <c r="AU432" s="272" t="s">
        <v>14</v>
      </c>
      <c r="AV432" s="13" t="s">
        <v>14</v>
      </c>
      <c r="AW432" s="13" t="s">
        <v>36</v>
      </c>
      <c r="AX432" s="13" t="s">
        <v>82</v>
      </c>
      <c r="AY432" s="272" t="s">
        <v>253</v>
      </c>
    </row>
    <row r="433" s="13" customFormat="1">
      <c r="A433" s="13"/>
      <c r="B433" s="262"/>
      <c r="C433" s="263"/>
      <c r="D433" s="258" t="s">
        <v>266</v>
      </c>
      <c r="E433" s="264" t="s">
        <v>1</v>
      </c>
      <c r="F433" s="265" t="s">
        <v>1758</v>
      </c>
      <c r="G433" s="263"/>
      <c r="H433" s="266">
        <v>3.6699999999999999</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266</v>
      </c>
      <c r="AU433" s="272" t="s">
        <v>14</v>
      </c>
      <c r="AV433" s="13" t="s">
        <v>14</v>
      </c>
      <c r="AW433" s="13" t="s">
        <v>36</v>
      </c>
      <c r="AX433" s="13" t="s">
        <v>82</v>
      </c>
      <c r="AY433" s="272" t="s">
        <v>253</v>
      </c>
    </row>
    <row r="434" s="13" customFormat="1">
      <c r="A434" s="13"/>
      <c r="B434" s="262"/>
      <c r="C434" s="263"/>
      <c r="D434" s="258" t="s">
        <v>266</v>
      </c>
      <c r="E434" s="264" t="s">
        <v>1</v>
      </c>
      <c r="F434" s="265" t="s">
        <v>1759</v>
      </c>
      <c r="G434" s="263"/>
      <c r="H434" s="266">
        <v>3.7799999999999998</v>
      </c>
      <c r="I434" s="267"/>
      <c r="J434" s="263"/>
      <c r="K434" s="263"/>
      <c r="L434" s="268"/>
      <c r="M434" s="269"/>
      <c r="N434" s="270"/>
      <c r="O434" s="270"/>
      <c r="P434" s="270"/>
      <c r="Q434" s="270"/>
      <c r="R434" s="270"/>
      <c r="S434" s="270"/>
      <c r="T434" s="271"/>
      <c r="U434" s="13"/>
      <c r="V434" s="13"/>
      <c r="W434" s="13"/>
      <c r="X434" s="13"/>
      <c r="Y434" s="13"/>
      <c r="Z434" s="13"/>
      <c r="AA434" s="13"/>
      <c r="AB434" s="13"/>
      <c r="AC434" s="13"/>
      <c r="AD434" s="13"/>
      <c r="AE434" s="13"/>
      <c r="AT434" s="272" t="s">
        <v>266</v>
      </c>
      <c r="AU434" s="272" t="s">
        <v>14</v>
      </c>
      <c r="AV434" s="13" t="s">
        <v>14</v>
      </c>
      <c r="AW434" s="13" t="s">
        <v>36</v>
      </c>
      <c r="AX434" s="13" t="s">
        <v>82</v>
      </c>
      <c r="AY434" s="272" t="s">
        <v>253</v>
      </c>
    </row>
    <row r="435" s="13" customFormat="1">
      <c r="A435" s="13"/>
      <c r="B435" s="262"/>
      <c r="C435" s="263"/>
      <c r="D435" s="258" t="s">
        <v>266</v>
      </c>
      <c r="E435" s="264" t="s">
        <v>1</v>
      </c>
      <c r="F435" s="265" t="s">
        <v>1760</v>
      </c>
      <c r="G435" s="263"/>
      <c r="H435" s="266">
        <v>3.3999999999999999</v>
      </c>
      <c r="I435" s="267"/>
      <c r="J435" s="263"/>
      <c r="K435" s="263"/>
      <c r="L435" s="268"/>
      <c r="M435" s="269"/>
      <c r="N435" s="270"/>
      <c r="O435" s="270"/>
      <c r="P435" s="270"/>
      <c r="Q435" s="270"/>
      <c r="R435" s="270"/>
      <c r="S435" s="270"/>
      <c r="T435" s="271"/>
      <c r="U435" s="13"/>
      <c r="V435" s="13"/>
      <c r="W435" s="13"/>
      <c r="X435" s="13"/>
      <c r="Y435" s="13"/>
      <c r="Z435" s="13"/>
      <c r="AA435" s="13"/>
      <c r="AB435" s="13"/>
      <c r="AC435" s="13"/>
      <c r="AD435" s="13"/>
      <c r="AE435" s="13"/>
      <c r="AT435" s="272" t="s">
        <v>266</v>
      </c>
      <c r="AU435" s="272" t="s">
        <v>14</v>
      </c>
      <c r="AV435" s="13" t="s">
        <v>14</v>
      </c>
      <c r="AW435" s="13" t="s">
        <v>36</v>
      </c>
      <c r="AX435" s="13" t="s">
        <v>82</v>
      </c>
      <c r="AY435" s="272" t="s">
        <v>253</v>
      </c>
    </row>
    <row r="436" s="13" customFormat="1">
      <c r="A436" s="13"/>
      <c r="B436" s="262"/>
      <c r="C436" s="263"/>
      <c r="D436" s="258" t="s">
        <v>266</v>
      </c>
      <c r="E436" s="264" t="s">
        <v>1</v>
      </c>
      <c r="F436" s="265" t="s">
        <v>1761</v>
      </c>
      <c r="G436" s="263"/>
      <c r="H436" s="266">
        <v>3.1699999999999999</v>
      </c>
      <c r="I436" s="267"/>
      <c r="J436" s="263"/>
      <c r="K436" s="263"/>
      <c r="L436" s="268"/>
      <c r="M436" s="269"/>
      <c r="N436" s="270"/>
      <c r="O436" s="270"/>
      <c r="P436" s="270"/>
      <c r="Q436" s="270"/>
      <c r="R436" s="270"/>
      <c r="S436" s="270"/>
      <c r="T436" s="271"/>
      <c r="U436" s="13"/>
      <c r="V436" s="13"/>
      <c r="W436" s="13"/>
      <c r="X436" s="13"/>
      <c r="Y436" s="13"/>
      <c r="Z436" s="13"/>
      <c r="AA436" s="13"/>
      <c r="AB436" s="13"/>
      <c r="AC436" s="13"/>
      <c r="AD436" s="13"/>
      <c r="AE436" s="13"/>
      <c r="AT436" s="272" t="s">
        <v>266</v>
      </c>
      <c r="AU436" s="272" t="s">
        <v>14</v>
      </c>
      <c r="AV436" s="13" t="s">
        <v>14</v>
      </c>
      <c r="AW436" s="13" t="s">
        <v>36</v>
      </c>
      <c r="AX436" s="13" t="s">
        <v>82</v>
      </c>
      <c r="AY436" s="272" t="s">
        <v>253</v>
      </c>
    </row>
    <row r="437" s="13" customFormat="1">
      <c r="A437" s="13"/>
      <c r="B437" s="262"/>
      <c r="C437" s="263"/>
      <c r="D437" s="258" t="s">
        <v>266</v>
      </c>
      <c r="E437" s="264" t="s">
        <v>1</v>
      </c>
      <c r="F437" s="265" t="s">
        <v>1762</v>
      </c>
      <c r="G437" s="263"/>
      <c r="H437" s="266">
        <v>3.1499999999999999</v>
      </c>
      <c r="I437" s="267"/>
      <c r="J437" s="263"/>
      <c r="K437" s="263"/>
      <c r="L437" s="268"/>
      <c r="M437" s="269"/>
      <c r="N437" s="270"/>
      <c r="O437" s="270"/>
      <c r="P437" s="270"/>
      <c r="Q437" s="270"/>
      <c r="R437" s="270"/>
      <c r="S437" s="270"/>
      <c r="T437" s="271"/>
      <c r="U437" s="13"/>
      <c r="V437" s="13"/>
      <c r="W437" s="13"/>
      <c r="X437" s="13"/>
      <c r="Y437" s="13"/>
      <c r="Z437" s="13"/>
      <c r="AA437" s="13"/>
      <c r="AB437" s="13"/>
      <c r="AC437" s="13"/>
      <c r="AD437" s="13"/>
      <c r="AE437" s="13"/>
      <c r="AT437" s="272" t="s">
        <v>266</v>
      </c>
      <c r="AU437" s="272" t="s">
        <v>14</v>
      </c>
      <c r="AV437" s="13" t="s">
        <v>14</v>
      </c>
      <c r="AW437" s="13" t="s">
        <v>36</v>
      </c>
      <c r="AX437" s="13" t="s">
        <v>82</v>
      </c>
      <c r="AY437" s="272" t="s">
        <v>253</v>
      </c>
    </row>
    <row r="438" s="13" customFormat="1">
      <c r="A438" s="13"/>
      <c r="B438" s="262"/>
      <c r="C438" s="263"/>
      <c r="D438" s="258" t="s">
        <v>266</v>
      </c>
      <c r="E438" s="264" t="s">
        <v>1</v>
      </c>
      <c r="F438" s="265" t="s">
        <v>1763</v>
      </c>
      <c r="G438" s="263"/>
      <c r="H438" s="266">
        <v>3.4399999999999999</v>
      </c>
      <c r="I438" s="267"/>
      <c r="J438" s="263"/>
      <c r="K438" s="263"/>
      <c r="L438" s="268"/>
      <c r="M438" s="269"/>
      <c r="N438" s="270"/>
      <c r="O438" s="270"/>
      <c r="P438" s="270"/>
      <c r="Q438" s="270"/>
      <c r="R438" s="270"/>
      <c r="S438" s="270"/>
      <c r="T438" s="271"/>
      <c r="U438" s="13"/>
      <c r="V438" s="13"/>
      <c r="W438" s="13"/>
      <c r="X438" s="13"/>
      <c r="Y438" s="13"/>
      <c r="Z438" s="13"/>
      <c r="AA438" s="13"/>
      <c r="AB438" s="13"/>
      <c r="AC438" s="13"/>
      <c r="AD438" s="13"/>
      <c r="AE438" s="13"/>
      <c r="AT438" s="272" t="s">
        <v>266</v>
      </c>
      <c r="AU438" s="272" t="s">
        <v>14</v>
      </c>
      <c r="AV438" s="13" t="s">
        <v>14</v>
      </c>
      <c r="AW438" s="13" t="s">
        <v>36</v>
      </c>
      <c r="AX438" s="13" t="s">
        <v>82</v>
      </c>
      <c r="AY438" s="272" t="s">
        <v>253</v>
      </c>
    </row>
    <row r="439" s="13" customFormat="1">
      <c r="A439" s="13"/>
      <c r="B439" s="262"/>
      <c r="C439" s="263"/>
      <c r="D439" s="258" t="s">
        <v>266</v>
      </c>
      <c r="E439" s="264" t="s">
        <v>1</v>
      </c>
      <c r="F439" s="265" t="s">
        <v>1764</v>
      </c>
      <c r="G439" s="263"/>
      <c r="H439" s="266">
        <v>3.4300000000000002</v>
      </c>
      <c r="I439" s="267"/>
      <c r="J439" s="263"/>
      <c r="K439" s="263"/>
      <c r="L439" s="268"/>
      <c r="M439" s="269"/>
      <c r="N439" s="270"/>
      <c r="O439" s="270"/>
      <c r="P439" s="270"/>
      <c r="Q439" s="270"/>
      <c r="R439" s="270"/>
      <c r="S439" s="270"/>
      <c r="T439" s="271"/>
      <c r="U439" s="13"/>
      <c r="V439" s="13"/>
      <c r="W439" s="13"/>
      <c r="X439" s="13"/>
      <c r="Y439" s="13"/>
      <c r="Z439" s="13"/>
      <c r="AA439" s="13"/>
      <c r="AB439" s="13"/>
      <c r="AC439" s="13"/>
      <c r="AD439" s="13"/>
      <c r="AE439" s="13"/>
      <c r="AT439" s="272" t="s">
        <v>266</v>
      </c>
      <c r="AU439" s="272" t="s">
        <v>14</v>
      </c>
      <c r="AV439" s="13" t="s">
        <v>14</v>
      </c>
      <c r="AW439" s="13" t="s">
        <v>36</v>
      </c>
      <c r="AX439" s="13" t="s">
        <v>82</v>
      </c>
      <c r="AY439" s="272" t="s">
        <v>253</v>
      </c>
    </row>
    <row r="440" s="13" customFormat="1">
      <c r="A440" s="13"/>
      <c r="B440" s="262"/>
      <c r="C440" s="263"/>
      <c r="D440" s="258" t="s">
        <v>266</v>
      </c>
      <c r="E440" s="264" t="s">
        <v>1</v>
      </c>
      <c r="F440" s="265" t="s">
        <v>1765</v>
      </c>
      <c r="G440" s="263"/>
      <c r="H440" s="266">
        <v>3.6299999999999999</v>
      </c>
      <c r="I440" s="267"/>
      <c r="J440" s="263"/>
      <c r="K440" s="263"/>
      <c r="L440" s="268"/>
      <c r="M440" s="269"/>
      <c r="N440" s="270"/>
      <c r="O440" s="270"/>
      <c r="P440" s="270"/>
      <c r="Q440" s="270"/>
      <c r="R440" s="270"/>
      <c r="S440" s="270"/>
      <c r="T440" s="271"/>
      <c r="U440" s="13"/>
      <c r="V440" s="13"/>
      <c r="W440" s="13"/>
      <c r="X440" s="13"/>
      <c r="Y440" s="13"/>
      <c r="Z440" s="13"/>
      <c r="AA440" s="13"/>
      <c r="AB440" s="13"/>
      <c r="AC440" s="13"/>
      <c r="AD440" s="13"/>
      <c r="AE440" s="13"/>
      <c r="AT440" s="272" t="s">
        <v>266</v>
      </c>
      <c r="AU440" s="272" t="s">
        <v>14</v>
      </c>
      <c r="AV440" s="13" t="s">
        <v>14</v>
      </c>
      <c r="AW440" s="13" t="s">
        <v>36</v>
      </c>
      <c r="AX440" s="13" t="s">
        <v>82</v>
      </c>
      <c r="AY440" s="272" t="s">
        <v>253</v>
      </c>
    </row>
    <row r="441" s="13" customFormat="1">
      <c r="A441" s="13"/>
      <c r="B441" s="262"/>
      <c r="C441" s="263"/>
      <c r="D441" s="258" t="s">
        <v>266</v>
      </c>
      <c r="E441" s="264" t="s">
        <v>1</v>
      </c>
      <c r="F441" s="265" t="s">
        <v>1766</v>
      </c>
      <c r="G441" s="263"/>
      <c r="H441" s="266">
        <v>3.6000000000000001</v>
      </c>
      <c r="I441" s="267"/>
      <c r="J441" s="263"/>
      <c r="K441" s="263"/>
      <c r="L441" s="268"/>
      <c r="M441" s="269"/>
      <c r="N441" s="270"/>
      <c r="O441" s="270"/>
      <c r="P441" s="270"/>
      <c r="Q441" s="270"/>
      <c r="R441" s="270"/>
      <c r="S441" s="270"/>
      <c r="T441" s="271"/>
      <c r="U441" s="13"/>
      <c r="V441" s="13"/>
      <c r="W441" s="13"/>
      <c r="X441" s="13"/>
      <c r="Y441" s="13"/>
      <c r="Z441" s="13"/>
      <c r="AA441" s="13"/>
      <c r="AB441" s="13"/>
      <c r="AC441" s="13"/>
      <c r="AD441" s="13"/>
      <c r="AE441" s="13"/>
      <c r="AT441" s="272" t="s">
        <v>266</v>
      </c>
      <c r="AU441" s="272" t="s">
        <v>14</v>
      </c>
      <c r="AV441" s="13" t="s">
        <v>14</v>
      </c>
      <c r="AW441" s="13" t="s">
        <v>36</v>
      </c>
      <c r="AX441" s="13" t="s">
        <v>82</v>
      </c>
      <c r="AY441" s="272" t="s">
        <v>253</v>
      </c>
    </row>
    <row r="442" s="13" customFormat="1">
      <c r="A442" s="13"/>
      <c r="B442" s="262"/>
      <c r="C442" s="263"/>
      <c r="D442" s="258" t="s">
        <v>266</v>
      </c>
      <c r="E442" s="264" t="s">
        <v>1</v>
      </c>
      <c r="F442" s="265" t="s">
        <v>1767</v>
      </c>
      <c r="G442" s="263"/>
      <c r="H442" s="266">
        <v>3.52</v>
      </c>
      <c r="I442" s="267"/>
      <c r="J442" s="263"/>
      <c r="K442" s="263"/>
      <c r="L442" s="268"/>
      <c r="M442" s="269"/>
      <c r="N442" s="270"/>
      <c r="O442" s="270"/>
      <c r="P442" s="270"/>
      <c r="Q442" s="270"/>
      <c r="R442" s="270"/>
      <c r="S442" s="270"/>
      <c r="T442" s="271"/>
      <c r="U442" s="13"/>
      <c r="V442" s="13"/>
      <c r="W442" s="13"/>
      <c r="X442" s="13"/>
      <c r="Y442" s="13"/>
      <c r="Z442" s="13"/>
      <c r="AA442" s="13"/>
      <c r="AB442" s="13"/>
      <c r="AC442" s="13"/>
      <c r="AD442" s="13"/>
      <c r="AE442" s="13"/>
      <c r="AT442" s="272" t="s">
        <v>266</v>
      </c>
      <c r="AU442" s="272" t="s">
        <v>14</v>
      </c>
      <c r="AV442" s="13" t="s">
        <v>14</v>
      </c>
      <c r="AW442" s="13" t="s">
        <v>36</v>
      </c>
      <c r="AX442" s="13" t="s">
        <v>82</v>
      </c>
      <c r="AY442" s="272" t="s">
        <v>253</v>
      </c>
    </row>
    <row r="443" s="13" customFormat="1">
      <c r="A443" s="13"/>
      <c r="B443" s="262"/>
      <c r="C443" s="263"/>
      <c r="D443" s="258" t="s">
        <v>266</v>
      </c>
      <c r="E443" s="264" t="s">
        <v>1</v>
      </c>
      <c r="F443" s="265" t="s">
        <v>1768</v>
      </c>
      <c r="G443" s="263"/>
      <c r="H443" s="266">
        <v>3.5099999999999998</v>
      </c>
      <c r="I443" s="267"/>
      <c r="J443" s="263"/>
      <c r="K443" s="263"/>
      <c r="L443" s="268"/>
      <c r="M443" s="269"/>
      <c r="N443" s="270"/>
      <c r="O443" s="270"/>
      <c r="P443" s="270"/>
      <c r="Q443" s="270"/>
      <c r="R443" s="270"/>
      <c r="S443" s="270"/>
      <c r="T443" s="271"/>
      <c r="U443" s="13"/>
      <c r="V443" s="13"/>
      <c r="W443" s="13"/>
      <c r="X443" s="13"/>
      <c r="Y443" s="13"/>
      <c r="Z443" s="13"/>
      <c r="AA443" s="13"/>
      <c r="AB443" s="13"/>
      <c r="AC443" s="13"/>
      <c r="AD443" s="13"/>
      <c r="AE443" s="13"/>
      <c r="AT443" s="272" t="s">
        <v>266</v>
      </c>
      <c r="AU443" s="272" t="s">
        <v>14</v>
      </c>
      <c r="AV443" s="13" t="s">
        <v>14</v>
      </c>
      <c r="AW443" s="13" t="s">
        <v>36</v>
      </c>
      <c r="AX443" s="13" t="s">
        <v>82</v>
      </c>
      <c r="AY443" s="272" t="s">
        <v>253</v>
      </c>
    </row>
    <row r="444" s="13" customFormat="1">
      <c r="A444" s="13"/>
      <c r="B444" s="262"/>
      <c r="C444" s="263"/>
      <c r="D444" s="258" t="s">
        <v>266</v>
      </c>
      <c r="E444" s="264" t="s">
        <v>1</v>
      </c>
      <c r="F444" s="265" t="s">
        <v>1769</v>
      </c>
      <c r="G444" s="263"/>
      <c r="H444" s="266">
        <v>3.7999999999999998</v>
      </c>
      <c r="I444" s="267"/>
      <c r="J444" s="263"/>
      <c r="K444" s="263"/>
      <c r="L444" s="268"/>
      <c r="M444" s="269"/>
      <c r="N444" s="270"/>
      <c r="O444" s="270"/>
      <c r="P444" s="270"/>
      <c r="Q444" s="270"/>
      <c r="R444" s="270"/>
      <c r="S444" s="270"/>
      <c r="T444" s="271"/>
      <c r="U444" s="13"/>
      <c r="V444" s="13"/>
      <c r="W444" s="13"/>
      <c r="X444" s="13"/>
      <c r="Y444" s="13"/>
      <c r="Z444" s="13"/>
      <c r="AA444" s="13"/>
      <c r="AB444" s="13"/>
      <c r="AC444" s="13"/>
      <c r="AD444" s="13"/>
      <c r="AE444" s="13"/>
      <c r="AT444" s="272" t="s">
        <v>266</v>
      </c>
      <c r="AU444" s="272" t="s">
        <v>14</v>
      </c>
      <c r="AV444" s="13" t="s">
        <v>14</v>
      </c>
      <c r="AW444" s="13" t="s">
        <v>36</v>
      </c>
      <c r="AX444" s="13" t="s">
        <v>82</v>
      </c>
      <c r="AY444" s="272" t="s">
        <v>253</v>
      </c>
    </row>
    <row r="445" s="13" customFormat="1">
      <c r="A445" s="13"/>
      <c r="B445" s="262"/>
      <c r="C445" s="263"/>
      <c r="D445" s="258" t="s">
        <v>266</v>
      </c>
      <c r="E445" s="264" t="s">
        <v>1</v>
      </c>
      <c r="F445" s="265" t="s">
        <v>1770</v>
      </c>
      <c r="G445" s="263"/>
      <c r="H445" s="266">
        <v>3.4300000000000002</v>
      </c>
      <c r="I445" s="267"/>
      <c r="J445" s="263"/>
      <c r="K445" s="263"/>
      <c r="L445" s="268"/>
      <c r="M445" s="269"/>
      <c r="N445" s="270"/>
      <c r="O445" s="270"/>
      <c r="P445" s="270"/>
      <c r="Q445" s="270"/>
      <c r="R445" s="270"/>
      <c r="S445" s="270"/>
      <c r="T445" s="271"/>
      <c r="U445" s="13"/>
      <c r="V445" s="13"/>
      <c r="W445" s="13"/>
      <c r="X445" s="13"/>
      <c r="Y445" s="13"/>
      <c r="Z445" s="13"/>
      <c r="AA445" s="13"/>
      <c r="AB445" s="13"/>
      <c r="AC445" s="13"/>
      <c r="AD445" s="13"/>
      <c r="AE445" s="13"/>
      <c r="AT445" s="272" t="s">
        <v>266</v>
      </c>
      <c r="AU445" s="272" t="s">
        <v>14</v>
      </c>
      <c r="AV445" s="13" t="s">
        <v>14</v>
      </c>
      <c r="AW445" s="13" t="s">
        <v>36</v>
      </c>
      <c r="AX445" s="13" t="s">
        <v>82</v>
      </c>
      <c r="AY445" s="272" t="s">
        <v>253</v>
      </c>
    </row>
    <row r="446" s="13" customFormat="1">
      <c r="A446" s="13"/>
      <c r="B446" s="262"/>
      <c r="C446" s="263"/>
      <c r="D446" s="258" t="s">
        <v>266</v>
      </c>
      <c r="E446" s="264" t="s">
        <v>1</v>
      </c>
      <c r="F446" s="265" t="s">
        <v>1771</v>
      </c>
      <c r="G446" s="263"/>
      <c r="H446" s="266">
        <v>3.3900000000000001</v>
      </c>
      <c r="I446" s="267"/>
      <c r="J446" s="263"/>
      <c r="K446" s="263"/>
      <c r="L446" s="268"/>
      <c r="M446" s="269"/>
      <c r="N446" s="270"/>
      <c r="O446" s="270"/>
      <c r="P446" s="270"/>
      <c r="Q446" s="270"/>
      <c r="R446" s="270"/>
      <c r="S446" s="270"/>
      <c r="T446" s="271"/>
      <c r="U446" s="13"/>
      <c r="V446" s="13"/>
      <c r="W446" s="13"/>
      <c r="X446" s="13"/>
      <c r="Y446" s="13"/>
      <c r="Z446" s="13"/>
      <c r="AA446" s="13"/>
      <c r="AB446" s="13"/>
      <c r="AC446" s="13"/>
      <c r="AD446" s="13"/>
      <c r="AE446" s="13"/>
      <c r="AT446" s="272" t="s">
        <v>266</v>
      </c>
      <c r="AU446" s="272" t="s">
        <v>14</v>
      </c>
      <c r="AV446" s="13" t="s">
        <v>14</v>
      </c>
      <c r="AW446" s="13" t="s">
        <v>36</v>
      </c>
      <c r="AX446" s="13" t="s">
        <v>82</v>
      </c>
      <c r="AY446" s="272" t="s">
        <v>253</v>
      </c>
    </row>
    <row r="447" s="13" customFormat="1">
      <c r="A447" s="13"/>
      <c r="B447" s="262"/>
      <c r="C447" s="263"/>
      <c r="D447" s="258" t="s">
        <v>266</v>
      </c>
      <c r="E447" s="264" t="s">
        <v>1</v>
      </c>
      <c r="F447" s="265" t="s">
        <v>1772</v>
      </c>
      <c r="G447" s="263"/>
      <c r="H447" s="266">
        <v>3.4700000000000002</v>
      </c>
      <c r="I447" s="267"/>
      <c r="J447" s="263"/>
      <c r="K447" s="263"/>
      <c r="L447" s="268"/>
      <c r="M447" s="269"/>
      <c r="N447" s="270"/>
      <c r="O447" s="270"/>
      <c r="P447" s="270"/>
      <c r="Q447" s="270"/>
      <c r="R447" s="270"/>
      <c r="S447" s="270"/>
      <c r="T447" s="271"/>
      <c r="U447" s="13"/>
      <c r="V447" s="13"/>
      <c r="W447" s="13"/>
      <c r="X447" s="13"/>
      <c r="Y447" s="13"/>
      <c r="Z447" s="13"/>
      <c r="AA447" s="13"/>
      <c r="AB447" s="13"/>
      <c r="AC447" s="13"/>
      <c r="AD447" s="13"/>
      <c r="AE447" s="13"/>
      <c r="AT447" s="272" t="s">
        <v>266</v>
      </c>
      <c r="AU447" s="272" t="s">
        <v>14</v>
      </c>
      <c r="AV447" s="13" t="s">
        <v>14</v>
      </c>
      <c r="AW447" s="13" t="s">
        <v>36</v>
      </c>
      <c r="AX447" s="13" t="s">
        <v>82</v>
      </c>
      <c r="AY447" s="272" t="s">
        <v>253</v>
      </c>
    </row>
    <row r="448" s="13" customFormat="1">
      <c r="A448" s="13"/>
      <c r="B448" s="262"/>
      <c r="C448" s="263"/>
      <c r="D448" s="258" t="s">
        <v>266</v>
      </c>
      <c r="E448" s="264" t="s">
        <v>1</v>
      </c>
      <c r="F448" s="265" t="s">
        <v>1773</v>
      </c>
      <c r="G448" s="263"/>
      <c r="H448" s="266">
        <v>3.54</v>
      </c>
      <c r="I448" s="267"/>
      <c r="J448" s="263"/>
      <c r="K448" s="263"/>
      <c r="L448" s="268"/>
      <c r="M448" s="269"/>
      <c r="N448" s="270"/>
      <c r="O448" s="270"/>
      <c r="P448" s="270"/>
      <c r="Q448" s="270"/>
      <c r="R448" s="270"/>
      <c r="S448" s="270"/>
      <c r="T448" s="271"/>
      <c r="U448" s="13"/>
      <c r="V448" s="13"/>
      <c r="W448" s="13"/>
      <c r="X448" s="13"/>
      <c r="Y448" s="13"/>
      <c r="Z448" s="13"/>
      <c r="AA448" s="13"/>
      <c r="AB448" s="13"/>
      <c r="AC448" s="13"/>
      <c r="AD448" s="13"/>
      <c r="AE448" s="13"/>
      <c r="AT448" s="272" t="s">
        <v>266</v>
      </c>
      <c r="AU448" s="272" t="s">
        <v>14</v>
      </c>
      <c r="AV448" s="13" t="s">
        <v>14</v>
      </c>
      <c r="AW448" s="13" t="s">
        <v>36</v>
      </c>
      <c r="AX448" s="13" t="s">
        <v>82</v>
      </c>
      <c r="AY448" s="272" t="s">
        <v>253</v>
      </c>
    </row>
    <row r="449" s="13" customFormat="1">
      <c r="A449" s="13"/>
      <c r="B449" s="262"/>
      <c r="C449" s="263"/>
      <c r="D449" s="258" t="s">
        <v>266</v>
      </c>
      <c r="E449" s="264" t="s">
        <v>1</v>
      </c>
      <c r="F449" s="265" t="s">
        <v>1774</v>
      </c>
      <c r="G449" s="263"/>
      <c r="H449" s="266">
        <v>3.5600000000000001</v>
      </c>
      <c r="I449" s="267"/>
      <c r="J449" s="263"/>
      <c r="K449" s="263"/>
      <c r="L449" s="268"/>
      <c r="M449" s="269"/>
      <c r="N449" s="270"/>
      <c r="O449" s="270"/>
      <c r="P449" s="270"/>
      <c r="Q449" s="270"/>
      <c r="R449" s="270"/>
      <c r="S449" s="270"/>
      <c r="T449" s="271"/>
      <c r="U449" s="13"/>
      <c r="V449" s="13"/>
      <c r="W449" s="13"/>
      <c r="X449" s="13"/>
      <c r="Y449" s="13"/>
      <c r="Z449" s="13"/>
      <c r="AA449" s="13"/>
      <c r="AB449" s="13"/>
      <c r="AC449" s="13"/>
      <c r="AD449" s="13"/>
      <c r="AE449" s="13"/>
      <c r="AT449" s="272" t="s">
        <v>266</v>
      </c>
      <c r="AU449" s="272" t="s">
        <v>14</v>
      </c>
      <c r="AV449" s="13" t="s">
        <v>14</v>
      </c>
      <c r="AW449" s="13" t="s">
        <v>36</v>
      </c>
      <c r="AX449" s="13" t="s">
        <v>82</v>
      </c>
      <c r="AY449" s="272" t="s">
        <v>253</v>
      </c>
    </row>
    <row r="450" s="13" customFormat="1">
      <c r="A450" s="13"/>
      <c r="B450" s="262"/>
      <c r="C450" s="263"/>
      <c r="D450" s="258" t="s">
        <v>266</v>
      </c>
      <c r="E450" s="264" t="s">
        <v>1</v>
      </c>
      <c r="F450" s="265" t="s">
        <v>1775</v>
      </c>
      <c r="G450" s="263"/>
      <c r="H450" s="266">
        <v>3.4300000000000002</v>
      </c>
      <c r="I450" s="267"/>
      <c r="J450" s="263"/>
      <c r="K450" s="263"/>
      <c r="L450" s="268"/>
      <c r="M450" s="269"/>
      <c r="N450" s="270"/>
      <c r="O450" s="270"/>
      <c r="P450" s="270"/>
      <c r="Q450" s="270"/>
      <c r="R450" s="270"/>
      <c r="S450" s="270"/>
      <c r="T450" s="271"/>
      <c r="U450" s="13"/>
      <c r="V450" s="13"/>
      <c r="W450" s="13"/>
      <c r="X450" s="13"/>
      <c r="Y450" s="13"/>
      <c r="Z450" s="13"/>
      <c r="AA450" s="13"/>
      <c r="AB450" s="13"/>
      <c r="AC450" s="13"/>
      <c r="AD450" s="13"/>
      <c r="AE450" s="13"/>
      <c r="AT450" s="272" t="s">
        <v>266</v>
      </c>
      <c r="AU450" s="272" t="s">
        <v>14</v>
      </c>
      <c r="AV450" s="13" t="s">
        <v>14</v>
      </c>
      <c r="AW450" s="13" t="s">
        <v>36</v>
      </c>
      <c r="AX450" s="13" t="s">
        <v>82</v>
      </c>
      <c r="AY450" s="272" t="s">
        <v>253</v>
      </c>
    </row>
    <row r="451" s="13" customFormat="1">
      <c r="A451" s="13"/>
      <c r="B451" s="262"/>
      <c r="C451" s="263"/>
      <c r="D451" s="258" t="s">
        <v>266</v>
      </c>
      <c r="E451" s="264" t="s">
        <v>1</v>
      </c>
      <c r="F451" s="265" t="s">
        <v>1776</v>
      </c>
      <c r="G451" s="263"/>
      <c r="H451" s="266">
        <v>3.5699999999999998</v>
      </c>
      <c r="I451" s="267"/>
      <c r="J451" s="263"/>
      <c r="K451" s="263"/>
      <c r="L451" s="268"/>
      <c r="M451" s="269"/>
      <c r="N451" s="270"/>
      <c r="O451" s="270"/>
      <c r="P451" s="270"/>
      <c r="Q451" s="270"/>
      <c r="R451" s="270"/>
      <c r="S451" s="270"/>
      <c r="T451" s="271"/>
      <c r="U451" s="13"/>
      <c r="V451" s="13"/>
      <c r="W451" s="13"/>
      <c r="X451" s="13"/>
      <c r="Y451" s="13"/>
      <c r="Z451" s="13"/>
      <c r="AA451" s="13"/>
      <c r="AB451" s="13"/>
      <c r="AC451" s="13"/>
      <c r="AD451" s="13"/>
      <c r="AE451" s="13"/>
      <c r="AT451" s="272" t="s">
        <v>266</v>
      </c>
      <c r="AU451" s="272" t="s">
        <v>14</v>
      </c>
      <c r="AV451" s="13" t="s">
        <v>14</v>
      </c>
      <c r="AW451" s="13" t="s">
        <v>36</v>
      </c>
      <c r="AX451" s="13" t="s">
        <v>82</v>
      </c>
      <c r="AY451" s="272" t="s">
        <v>253</v>
      </c>
    </row>
    <row r="452" s="13" customFormat="1">
      <c r="A452" s="13"/>
      <c r="B452" s="262"/>
      <c r="C452" s="263"/>
      <c r="D452" s="258" t="s">
        <v>266</v>
      </c>
      <c r="E452" s="264" t="s">
        <v>1</v>
      </c>
      <c r="F452" s="265" t="s">
        <v>1777</v>
      </c>
      <c r="G452" s="263"/>
      <c r="H452" s="266">
        <v>3.79</v>
      </c>
      <c r="I452" s="267"/>
      <c r="J452" s="263"/>
      <c r="K452" s="263"/>
      <c r="L452" s="268"/>
      <c r="M452" s="269"/>
      <c r="N452" s="270"/>
      <c r="O452" s="270"/>
      <c r="P452" s="270"/>
      <c r="Q452" s="270"/>
      <c r="R452" s="270"/>
      <c r="S452" s="270"/>
      <c r="T452" s="271"/>
      <c r="U452" s="13"/>
      <c r="V452" s="13"/>
      <c r="W452" s="13"/>
      <c r="X452" s="13"/>
      <c r="Y452" s="13"/>
      <c r="Z452" s="13"/>
      <c r="AA452" s="13"/>
      <c r="AB452" s="13"/>
      <c r="AC452" s="13"/>
      <c r="AD452" s="13"/>
      <c r="AE452" s="13"/>
      <c r="AT452" s="272" t="s">
        <v>266</v>
      </c>
      <c r="AU452" s="272" t="s">
        <v>14</v>
      </c>
      <c r="AV452" s="13" t="s">
        <v>14</v>
      </c>
      <c r="AW452" s="13" t="s">
        <v>36</v>
      </c>
      <c r="AX452" s="13" t="s">
        <v>82</v>
      </c>
      <c r="AY452" s="272" t="s">
        <v>253</v>
      </c>
    </row>
    <row r="453" s="13" customFormat="1">
      <c r="A453" s="13"/>
      <c r="B453" s="262"/>
      <c r="C453" s="263"/>
      <c r="D453" s="258" t="s">
        <v>266</v>
      </c>
      <c r="E453" s="264" t="s">
        <v>1</v>
      </c>
      <c r="F453" s="265" t="s">
        <v>1778</v>
      </c>
      <c r="G453" s="263"/>
      <c r="H453" s="266">
        <v>3.8100000000000001</v>
      </c>
      <c r="I453" s="267"/>
      <c r="J453" s="263"/>
      <c r="K453" s="263"/>
      <c r="L453" s="268"/>
      <c r="M453" s="269"/>
      <c r="N453" s="270"/>
      <c r="O453" s="270"/>
      <c r="P453" s="270"/>
      <c r="Q453" s="270"/>
      <c r="R453" s="270"/>
      <c r="S453" s="270"/>
      <c r="T453" s="271"/>
      <c r="U453" s="13"/>
      <c r="V453" s="13"/>
      <c r="W453" s="13"/>
      <c r="X453" s="13"/>
      <c r="Y453" s="13"/>
      <c r="Z453" s="13"/>
      <c r="AA453" s="13"/>
      <c r="AB453" s="13"/>
      <c r="AC453" s="13"/>
      <c r="AD453" s="13"/>
      <c r="AE453" s="13"/>
      <c r="AT453" s="272" t="s">
        <v>266</v>
      </c>
      <c r="AU453" s="272" t="s">
        <v>14</v>
      </c>
      <c r="AV453" s="13" t="s">
        <v>14</v>
      </c>
      <c r="AW453" s="13" t="s">
        <v>36</v>
      </c>
      <c r="AX453" s="13" t="s">
        <v>82</v>
      </c>
      <c r="AY453" s="272" t="s">
        <v>253</v>
      </c>
    </row>
    <row r="454" s="13" customFormat="1">
      <c r="A454" s="13"/>
      <c r="B454" s="262"/>
      <c r="C454" s="263"/>
      <c r="D454" s="258" t="s">
        <v>266</v>
      </c>
      <c r="E454" s="264" t="s">
        <v>1</v>
      </c>
      <c r="F454" s="265" t="s">
        <v>1779</v>
      </c>
      <c r="G454" s="263"/>
      <c r="H454" s="266">
        <v>3.8300000000000001</v>
      </c>
      <c r="I454" s="267"/>
      <c r="J454" s="263"/>
      <c r="K454" s="263"/>
      <c r="L454" s="268"/>
      <c r="M454" s="269"/>
      <c r="N454" s="270"/>
      <c r="O454" s="270"/>
      <c r="P454" s="270"/>
      <c r="Q454" s="270"/>
      <c r="R454" s="270"/>
      <c r="S454" s="270"/>
      <c r="T454" s="271"/>
      <c r="U454" s="13"/>
      <c r="V454" s="13"/>
      <c r="W454" s="13"/>
      <c r="X454" s="13"/>
      <c r="Y454" s="13"/>
      <c r="Z454" s="13"/>
      <c r="AA454" s="13"/>
      <c r="AB454" s="13"/>
      <c r="AC454" s="13"/>
      <c r="AD454" s="13"/>
      <c r="AE454" s="13"/>
      <c r="AT454" s="272" t="s">
        <v>266</v>
      </c>
      <c r="AU454" s="272" t="s">
        <v>14</v>
      </c>
      <c r="AV454" s="13" t="s">
        <v>14</v>
      </c>
      <c r="AW454" s="13" t="s">
        <v>36</v>
      </c>
      <c r="AX454" s="13" t="s">
        <v>82</v>
      </c>
      <c r="AY454" s="272" t="s">
        <v>253</v>
      </c>
    </row>
    <row r="455" s="13" customFormat="1">
      <c r="A455" s="13"/>
      <c r="B455" s="262"/>
      <c r="C455" s="263"/>
      <c r="D455" s="258" t="s">
        <v>266</v>
      </c>
      <c r="E455" s="264" t="s">
        <v>1</v>
      </c>
      <c r="F455" s="265" t="s">
        <v>1780</v>
      </c>
      <c r="G455" s="263"/>
      <c r="H455" s="266">
        <v>3.77</v>
      </c>
      <c r="I455" s="267"/>
      <c r="J455" s="263"/>
      <c r="K455" s="263"/>
      <c r="L455" s="268"/>
      <c r="M455" s="269"/>
      <c r="N455" s="270"/>
      <c r="O455" s="270"/>
      <c r="P455" s="270"/>
      <c r="Q455" s="270"/>
      <c r="R455" s="270"/>
      <c r="S455" s="270"/>
      <c r="T455" s="271"/>
      <c r="U455" s="13"/>
      <c r="V455" s="13"/>
      <c r="W455" s="13"/>
      <c r="X455" s="13"/>
      <c r="Y455" s="13"/>
      <c r="Z455" s="13"/>
      <c r="AA455" s="13"/>
      <c r="AB455" s="13"/>
      <c r="AC455" s="13"/>
      <c r="AD455" s="13"/>
      <c r="AE455" s="13"/>
      <c r="AT455" s="272" t="s">
        <v>266</v>
      </c>
      <c r="AU455" s="272" t="s">
        <v>14</v>
      </c>
      <c r="AV455" s="13" t="s">
        <v>14</v>
      </c>
      <c r="AW455" s="13" t="s">
        <v>36</v>
      </c>
      <c r="AX455" s="13" t="s">
        <v>82</v>
      </c>
      <c r="AY455" s="272" t="s">
        <v>253</v>
      </c>
    </row>
    <row r="456" s="13" customFormat="1">
      <c r="A456" s="13"/>
      <c r="B456" s="262"/>
      <c r="C456" s="263"/>
      <c r="D456" s="258" t="s">
        <v>266</v>
      </c>
      <c r="E456" s="264" t="s">
        <v>1</v>
      </c>
      <c r="F456" s="265" t="s">
        <v>1781</v>
      </c>
      <c r="G456" s="263"/>
      <c r="H456" s="266">
        <v>3.75</v>
      </c>
      <c r="I456" s="267"/>
      <c r="J456" s="263"/>
      <c r="K456" s="263"/>
      <c r="L456" s="268"/>
      <c r="M456" s="269"/>
      <c r="N456" s="270"/>
      <c r="O456" s="270"/>
      <c r="P456" s="270"/>
      <c r="Q456" s="270"/>
      <c r="R456" s="270"/>
      <c r="S456" s="270"/>
      <c r="T456" s="271"/>
      <c r="U456" s="13"/>
      <c r="V456" s="13"/>
      <c r="W456" s="13"/>
      <c r="X456" s="13"/>
      <c r="Y456" s="13"/>
      <c r="Z456" s="13"/>
      <c r="AA456" s="13"/>
      <c r="AB456" s="13"/>
      <c r="AC456" s="13"/>
      <c r="AD456" s="13"/>
      <c r="AE456" s="13"/>
      <c r="AT456" s="272" t="s">
        <v>266</v>
      </c>
      <c r="AU456" s="272" t="s">
        <v>14</v>
      </c>
      <c r="AV456" s="13" t="s">
        <v>14</v>
      </c>
      <c r="AW456" s="13" t="s">
        <v>36</v>
      </c>
      <c r="AX456" s="13" t="s">
        <v>82</v>
      </c>
      <c r="AY456" s="272" t="s">
        <v>253</v>
      </c>
    </row>
    <row r="457" s="14" customFormat="1">
      <c r="A457" s="14"/>
      <c r="B457" s="273"/>
      <c r="C457" s="274"/>
      <c r="D457" s="258" t="s">
        <v>266</v>
      </c>
      <c r="E457" s="275" t="s">
        <v>1391</v>
      </c>
      <c r="F457" s="276" t="s">
        <v>269</v>
      </c>
      <c r="G457" s="274"/>
      <c r="H457" s="277">
        <v>92.799999999999997</v>
      </c>
      <c r="I457" s="278"/>
      <c r="J457" s="274"/>
      <c r="K457" s="274"/>
      <c r="L457" s="279"/>
      <c r="M457" s="280"/>
      <c r="N457" s="281"/>
      <c r="O457" s="281"/>
      <c r="P457" s="281"/>
      <c r="Q457" s="281"/>
      <c r="R457" s="281"/>
      <c r="S457" s="281"/>
      <c r="T457" s="282"/>
      <c r="U457" s="14"/>
      <c r="V457" s="14"/>
      <c r="W457" s="14"/>
      <c r="X457" s="14"/>
      <c r="Y457" s="14"/>
      <c r="Z457" s="14"/>
      <c r="AA457" s="14"/>
      <c r="AB457" s="14"/>
      <c r="AC457" s="14"/>
      <c r="AD457" s="14"/>
      <c r="AE457" s="14"/>
      <c r="AT457" s="283" t="s">
        <v>266</v>
      </c>
      <c r="AU457" s="283" t="s">
        <v>14</v>
      </c>
      <c r="AV457" s="14" t="s">
        <v>259</v>
      </c>
      <c r="AW457" s="14" t="s">
        <v>36</v>
      </c>
      <c r="AX457" s="14" t="s">
        <v>82</v>
      </c>
      <c r="AY457" s="283" t="s">
        <v>253</v>
      </c>
    </row>
    <row r="458" s="13" customFormat="1">
      <c r="A458" s="13"/>
      <c r="B458" s="262"/>
      <c r="C458" s="263"/>
      <c r="D458" s="258" t="s">
        <v>266</v>
      </c>
      <c r="E458" s="264" t="s">
        <v>1</v>
      </c>
      <c r="F458" s="265" t="s">
        <v>1782</v>
      </c>
      <c r="G458" s="263"/>
      <c r="H458" s="266">
        <v>116</v>
      </c>
      <c r="I458" s="267"/>
      <c r="J458" s="263"/>
      <c r="K458" s="263"/>
      <c r="L458" s="268"/>
      <c r="M458" s="269"/>
      <c r="N458" s="270"/>
      <c r="O458" s="270"/>
      <c r="P458" s="270"/>
      <c r="Q458" s="270"/>
      <c r="R458" s="270"/>
      <c r="S458" s="270"/>
      <c r="T458" s="271"/>
      <c r="U458" s="13"/>
      <c r="V458" s="13"/>
      <c r="W458" s="13"/>
      <c r="X458" s="13"/>
      <c r="Y458" s="13"/>
      <c r="Z458" s="13"/>
      <c r="AA458" s="13"/>
      <c r="AB458" s="13"/>
      <c r="AC458" s="13"/>
      <c r="AD458" s="13"/>
      <c r="AE458" s="13"/>
      <c r="AT458" s="272" t="s">
        <v>266</v>
      </c>
      <c r="AU458" s="272" t="s">
        <v>14</v>
      </c>
      <c r="AV458" s="13" t="s">
        <v>14</v>
      </c>
      <c r="AW458" s="13" t="s">
        <v>36</v>
      </c>
      <c r="AX458" s="13" t="s">
        <v>82</v>
      </c>
      <c r="AY458" s="272" t="s">
        <v>253</v>
      </c>
    </row>
    <row r="459" s="14" customFormat="1">
      <c r="A459" s="14"/>
      <c r="B459" s="273"/>
      <c r="C459" s="274"/>
      <c r="D459" s="258" t="s">
        <v>266</v>
      </c>
      <c r="E459" s="275" t="s">
        <v>1</v>
      </c>
      <c r="F459" s="276" t="s">
        <v>269</v>
      </c>
      <c r="G459" s="274"/>
      <c r="H459" s="277">
        <v>116</v>
      </c>
      <c r="I459" s="278"/>
      <c r="J459" s="274"/>
      <c r="K459" s="274"/>
      <c r="L459" s="279"/>
      <c r="M459" s="280"/>
      <c r="N459" s="281"/>
      <c r="O459" s="281"/>
      <c r="P459" s="281"/>
      <c r="Q459" s="281"/>
      <c r="R459" s="281"/>
      <c r="S459" s="281"/>
      <c r="T459" s="282"/>
      <c r="U459" s="14"/>
      <c r="V459" s="14"/>
      <c r="W459" s="14"/>
      <c r="X459" s="14"/>
      <c r="Y459" s="14"/>
      <c r="Z459" s="14"/>
      <c r="AA459" s="14"/>
      <c r="AB459" s="14"/>
      <c r="AC459" s="14"/>
      <c r="AD459" s="14"/>
      <c r="AE459" s="14"/>
      <c r="AT459" s="283" t="s">
        <v>266</v>
      </c>
      <c r="AU459" s="283" t="s">
        <v>14</v>
      </c>
      <c r="AV459" s="14" t="s">
        <v>259</v>
      </c>
      <c r="AW459" s="14" t="s">
        <v>36</v>
      </c>
      <c r="AX459" s="14" t="s">
        <v>82</v>
      </c>
      <c r="AY459" s="283" t="s">
        <v>253</v>
      </c>
    </row>
    <row r="460" s="13" customFormat="1">
      <c r="A460" s="13"/>
      <c r="B460" s="262"/>
      <c r="C460" s="263"/>
      <c r="D460" s="258" t="s">
        <v>266</v>
      </c>
      <c r="E460" s="264" t="s">
        <v>1</v>
      </c>
      <c r="F460" s="265" t="s">
        <v>1783</v>
      </c>
      <c r="G460" s="263"/>
      <c r="H460" s="266">
        <v>45240</v>
      </c>
      <c r="I460" s="267"/>
      <c r="J460" s="263"/>
      <c r="K460" s="263"/>
      <c r="L460" s="268"/>
      <c r="M460" s="269"/>
      <c r="N460" s="270"/>
      <c r="O460" s="270"/>
      <c r="P460" s="270"/>
      <c r="Q460" s="270"/>
      <c r="R460" s="270"/>
      <c r="S460" s="270"/>
      <c r="T460" s="271"/>
      <c r="U460" s="13"/>
      <c r="V460" s="13"/>
      <c r="W460" s="13"/>
      <c r="X460" s="13"/>
      <c r="Y460" s="13"/>
      <c r="Z460" s="13"/>
      <c r="AA460" s="13"/>
      <c r="AB460" s="13"/>
      <c r="AC460" s="13"/>
      <c r="AD460" s="13"/>
      <c r="AE460" s="13"/>
      <c r="AT460" s="272" t="s">
        <v>266</v>
      </c>
      <c r="AU460" s="272" t="s">
        <v>14</v>
      </c>
      <c r="AV460" s="13" t="s">
        <v>14</v>
      </c>
      <c r="AW460" s="13" t="s">
        <v>36</v>
      </c>
      <c r="AX460" s="13" t="s">
        <v>82</v>
      </c>
      <c r="AY460" s="272" t="s">
        <v>253</v>
      </c>
    </row>
    <row r="461" s="14" customFormat="1">
      <c r="A461" s="14"/>
      <c r="B461" s="273"/>
      <c r="C461" s="274"/>
      <c r="D461" s="258" t="s">
        <v>266</v>
      </c>
      <c r="E461" s="275" t="s">
        <v>1468</v>
      </c>
      <c r="F461" s="276" t="s">
        <v>269</v>
      </c>
      <c r="G461" s="274"/>
      <c r="H461" s="277">
        <v>45240</v>
      </c>
      <c r="I461" s="278"/>
      <c r="J461" s="274"/>
      <c r="K461" s="274"/>
      <c r="L461" s="279"/>
      <c r="M461" s="280"/>
      <c r="N461" s="281"/>
      <c r="O461" s="281"/>
      <c r="P461" s="281"/>
      <c r="Q461" s="281"/>
      <c r="R461" s="281"/>
      <c r="S461" s="281"/>
      <c r="T461" s="282"/>
      <c r="U461" s="14"/>
      <c r="V461" s="14"/>
      <c r="W461" s="14"/>
      <c r="X461" s="14"/>
      <c r="Y461" s="14"/>
      <c r="Z461" s="14"/>
      <c r="AA461" s="14"/>
      <c r="AB461" s="14"/>
      <c r="AC461" s="14"/>
      <c r="AD461" s="14"/>
      <c r="AE461" s="14"/>
      <c r="AT461" s="283" t="s">
        <v>266</v>
      </c>
      <c r="AU461" s="283" t="s">
        <v>14</v>
      </c>
      <c r="AV461" s="14" t="s">
        <v>259</v>
      </c>
      <c r="AW461" s="14" t="s">
        <v>36</v>
      </c>
      <c r="AX461" s="14" t="s">
        <v>82</v>
      </c>
      <c r="AY461" s="283" t="s">
        <v>253</v>
      </c>
    </row>
    <row r="462" s="13" customFormat="1">
      <c r="A462" s="13"/>
      <c r="B462" s="262"/>
      <c r="C462" s="263"/>
      <c r="D462" s="258" t="s">
        <v>266</v>
      </c>
      <c r="E462" s="264" t="s">
        <v>1784</v>
      </c>
      <c r="F462" s="265" t="s">
        <v>1785</v>
      </c>
      <c r="G462" s="263"/>
      <c r="H462" s="266">
        <v>9048</v>
      </c>
      <c r="I462" s="267"/>
      <c r="J462" s="263"/>
      <c r="K462" s="263"/>
      <c r="L462" s="268"/>
      <c r="M462" s="269"/>
      <c r="N462" s="270"/>
      <c r="O462" s="270"/>
      <c r="P462" s="270"/>
      <c r="Q462" s="270"/>
      <c r="R462" s="270"/>
      <c r="S462" s="270"/>
      <c r="T462" s="271"/>
      <c r="U462" s="13"/>
      <c r="V462" s="13"/>
      <c r="W462" s="13"/>
      <c r="X462" s="13"/>
      <c r="Y462" s="13"/>
      <c r="Z462" s="13"/>
      <c r="AA462" s="13"/>
      <c r="AB462" s="13"/>
      <c r="AC462" s="13"/>
      <c r="AD462" s="13"/>
      <c r="AE462" s="13"/>
      <c r="AT462" s="272" t="s">
        <v>266</v>
      </c>
      <c r="AU462" s="272" t="s">
        <v>14</v>
      </c>
      <c r="AV462" s="13" t="s">
        <v>14</v>
      </c>
      <c r="AW462" s="13" t="s">
        <v>36</v>
      </c>
      <c r="AX462" s="13" t="s">
        <v>90</v>
      </c>
      <c r="AY462" s="272" t="s">
        <v>253</v>
      </c>
    </row>
    <row r="463" s="13" customFormat="1">
      <c r="A463" s="13"/>
      <c r="B463" s="262"/>
      <c r="C463" s="263"/>
      <c r="D463" s="258" t="s">
        <v>266</v>
      </c>
      <c r="E463" s="264" t="s">
        <v>1471</v>
      </c>
      <c r="F463" s="265" t="s">
        <v>1786</v>
      </c>
      <c r="G463" s="263"/>
      <c r="H463" s="266">
        <v>36192</v>
      </c>
      <c r="I463" s="267"/>
      <c r="J463" s="263"/>
      <c r="K463" s="263"/>
      <c r="L463" s="268"/>
      <c r="M463" s="269"/>
      <c r="N463" s="270"/>
      <c r="O463" s="270"/>
      <c r="P463" s="270"/>
      <c r="Q463" s="270"/>
      <c r="R463" s="270"/>
      <c r="S463" s="270"/>
      <c r="T463" s="271"/>
      <c r="U463" s="13"/>
      <c r="V463" s="13"/>
      <c r="W463" s="13"/>
      <c r="X463" s="13"/>
      <c r="Y463" s="13"/>
      <c r="Z463" s="13"/>
      <c r="AA463" s="13"/>
      <c r="AB463" s="13"/>
      <c r="AC463" s="13"/>
      <c r="AD463" s="13"/>
      <c r="AE463" s="13"/>
      <c r="AT463" s="272" t="s">
        <v>266</v>
      </c>
      <c r="AU463" s="272" t="s">
        <v>14</v>
      </c>
      <c r="AV463" s="13" t="s">
        <v>14</v>
      </c>
      <c r="AW463" s="13" t="s">
        <v>36</v>
      </c>
      <c r="AX463" s="13" t="s">
        <v>82</v>
      </c>
      <c r="AY463" s="272" t="s">
        <v>253</v>
      </c>
    </row>
    <row r="464" s="14" customFormat="1">
      <c r="A464" s="14"/>
      <c r="B464" s="273"/>
      <c r="C464" s="274"/>
      <c r="D464" s="258" t="s">
        <v>266</v>
      </c>
      <c r="E464" s="275" t="s">
        <v>1</v>
      </c>
      <c r="F464" s="276" t="s">
        <v>269</v>
      </c>
      <c r="G464" s="274"/>
      <c r="H464" s="277">
        <v>45240</v>
      </c>
      <c r="I464" s="278"/>
      <c r="J464" s="274"/>
      <c r="K464" s="274"/>
      <c r="L464" s="279"/>
      <c r="M464" s="280"/>
      <c r="N464" s="281"/>
      <c r="O464" s="281"/>
      <c r="P464" s="281"/>
      <c r="Q464" s="281"/>
      <c r="R464" s="281"/>
      <c r="S464" s="281"/>
      <c r="T464" s="282"/>
      <c r="U464" s="14"/>
      <c r="V464" s="14"/>
      <c r="W464" s="14"/>
      <c r="X464" s="14"/>
      <c r="Y464" s="14"/>
      <c r="Z464" s="14"/>
      <c r="AA464" s="14"/>
      <c r="AB464" s="14"/>
      <c r="AC464" s="14"/>
      <c r="AD464" s="14"/>
      <c r="AE464" s="14"/>
      <c r="AT464" s="283" t="s">
        <v>266</v>
      </c>
      <c r="AU464" s="283" t="s">
        <v>14</v>
      </c>
      <c r="AV464" s="14" t="s">
        <v>259</v>
      </c>
      <c r="AW464" s="14" t="s">
        <v>36</v>
      </c>
      <c r="AX464" s="14" t="s">
        <v>82</v>
      </c>
      <c r="AY464" s="283" t="s">
        <v>253</v>
      </c>
    </row>
    <row r="465" s="2" customFormat="1" ht="60" customHeight="1">
      <c r="A465" s="39"/>
      <c r="B465" s="40"/>
      <c r="C465" s="245" t="s">
        <v>446</v>
      </c>
      <c r="D465" s="245" t="s">
        <v>255</v>
      </c>
      <c r="E465" s="246" t="s">
        <v>1787</v>
      </c>
      <c r="F465" s="247" t="s">
        <v>1788</v>
      </c>
      <c r="G465" s="248" t="s">
        <v>1396</v>
      </c>
      <c r="H465" s="249">
        <v>36192</v>
      </c>
      <c r="I465" s="250"/>
      <c r="J465" s="251">
        <f>ROUND(I465*H465,2)</f>
        <v>0</v>
      </c>
      <c r="K465" s="247" t="s">
        <v>258</v>
      </c>
      <c r="L465" s="45"/>
      <c r="M465" s="252" t="s">
        <v>1</v>
      </c>
      <c r="N465" s="253" t="s">
        <v>47</v>
      </c>
      <c r="O465" s="92"/>
      <c r="P465" s="254">
        <f>O465*H465</f>
        <v>0</v>
      </c>
      <c r="Q465" s="254">
        <v>0.00044903400000000001</v>
      </c>
      <c r="R465" s="254">
        <f>Q465*H465</f>
        <v>16.251438528000001</v>
      </c>
      <c r="S465" s="254">
        <v>0</v>
      </c>
      <c r="T465" s="255">
        <f>S465*H465</f>
        <v>0</v>
      </c>
      <c r="U465" s="39"/>
      <c r="V465" s="39"/>
      <c r="W465" s="39"/>
      <c r="X465" s="39"/>
      <c r="Y465" s="39"/>
      <c r="Z465" s="39"/>
      <c r="AA465" s="39"/>
      <c r="AB465" s="39"/>
      <c r="AC465" s="39"/>
      <c r="AD465" s="39"/>
      <c r="AE465" s="39"/>
      <c r="AR465" s="256" t="s">
        <v>259</v>
      </c>
      <c r="AT465" s="256" t="s">
        <v>255</v>
      </c>
      <c r="AU465" s="256" t="s">
        <v>14</v>
      </c>
      <c r="AY465" s="18" t="s">
        <v>253</v>
      </c>
      <c r="BE465" s="257">
        <f>IF(N465="základní",J465,0)</f>
        <v>0</v>
      </c>
      <c r="BF465" s="257">
        <f>IF(N465="snížená",J465,0)</f>
        <v>0</v>
      </c>
      <c r="BG465" s="257">
        <f>IF(N465="zákl. přenesená",J465,0)</f>
        <v>0</v>
      </c>
      <c r="BH465" s="257">
        <f>IF(N465="sníž. přenesená",J465,0)</f>
        <v>0</v>
      </c>
      <c r="BI465" s="257">
        <f>IF(N465="nulová",J465,0)</f>
        <v>0</v>
      </c>
      <c r="BJ465" s="18" t="s">
        <v>90</v>
      </c>
      <c r="BK465" s="257">
        <f>ROUND(I465*H465,2)</f>
        <v>0</v>
      </c>
      <c r="BL465" s="18" t="s">
        <v>259</v>
      </c>
      <c r="BM465" s="256" t="s">
        <v>1789</v>
      </c>
    </row>
    <row r="466" s="13" customFormat="1">
      <c r="A466" s="13"/>
      <c r="B466" s="262"/>
      <c r="C466" s="263"/>
      <c r="D466" s="258" t="s">
        <v>266</v>
      </c>
      <c r="E466" s="264" t="s">
        <v>1</v>
      </c>
      <c r="F466" s="265" t="s">
        <v>1471</v>
      </c>
      <c r="G466" s="263"/>
      <c r="H466" s="266">
        <v>36192</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266</v>
      </c>
      <c r="AU466" s="272" t="s">
        <v>14</v>
      </c>
      <c r="AV466" s="13" t="s">
        <v>14</v>
      </c>
      <c r="AW466" s="13" t="s">
        <v>36</v>
      </c>
      <c r="AX466" s="13" t="s">
        <v>82</v>
      </c>
      <c r="AY466" s="272" t="s">
        <v>253</v>
      </c>
    </row>
    <row r="467" s="14" customFormat="1">
      <c r="A467" s="14"/>
      <c r="B467" s="273"/>
      <c r="C467" s="274"/>
      <c r="D467" s="258" t="s">
        <v>266</v>
      </c>
      <c r="E467" s="275" t="s">
        <v>1</v>
      </c>
      <c r="F467" s="276" t="s">
        <v>269</v>
      </c>
      <c r="G467" s="274"/>
      <c r="H467" s="277">
        <v>36192</v>
      </c>
      <c r="I467" s="278"/>
      <c r="J467" s="274"/>
      <c r="K467" s="274"/>
      <c r="L467" s="279"/>
      <c r="M467" s="280"/>
      <c r="N467" s="281"/>
      <c r="O467" s="281"/>
      <c r="P467" s="281"/>
      <c r="Q467" s="281"/>
      <c r="R467" s="281"/>
      <c r="S467" s="281"/>
      <c r="T467" s="282"/>
      <c r="U467" s="14"/>
      <c r="V467" s="14"/>
      <c r="W467" s="14"/>
      <c r="X467" s="14"/>
      <c r="Y467" s="14"/>
      <c r="Z467" s="14"/>
      <c r="AA467" s="14"/>
      <c r="AB467" s="14"/>
      <c r="AC467" s="14"/>
      <c r="AD467" s="14"/>
      <c r="AE467" s="14"/>
      <c r="AT467" s="283" t="s">
        <v>266</v>
      </c>
      <c r="AU467" s="283" t="s">
        <v>14</v>
      </c>
      <c r="AV467" s="14" t="s">
        <v>259</v>
      </c>
      <c r="AW467" s="14" t="s">
        <v>36</v>
      </c>
      <c r="AX467" s="14" t="s">
        <v>90</v>
      </c>
      <c r="AY467" s="283" t="s">
        <v>253</v>
      </c>
    </row>
    <row r="468" s="2" customFormat="1" ht="60" customHeight="1">
      <c r="A468" s="39"/>
      <c r="B468" s="40"/>
      <c r="C468" s="245" t="s">
        <v>451</v>
      </c>
      <c r="D468" s="245" t="s">
        <v>255</v>
      </c>
      <c r="E468" s="246" t="s">
        <v>1790</v>
      </c>
      <c r="F468" s="247" t="s">
        <v>1791</v>
      </c>
      <c r="G468" s="248" t="s">
        <v>1396</v>
      </c>
      <c r="H468" s="249">
        <v>36192</v>
      </c>
      <c r="I468" s="250"/>
      <c r="J468" s="251">
        <f>ROUND(I468*H468,2)</f>
        <v>0</v>
      </c>
      <c r="K468" s="247" t="s">
        <v>258</v>
      </c>
      <c r="L468" s="45"/>
      <c r="M468" s="252" t="s">
        <v>1</v>
      </c>
      <c r="N468" s="253" t="s">
        <v>47</v>
      </c>
      <c r="O468" s="92"/>
      <c r="P468" s="254">
        <f>O468*H468</f>
        <v>0</v>
      </c>
      <c r="Q468" s="254">
        <v>0</v>
      </c>
      <c r="R468" s="254">
        <f>Q468*H468</f>
        <v>0</v>
      </c>
      <c r="S468" s="254">
        <v>0</v>
      </c>
      <c r="T468" s="255">
        <f>S468*H468</f>
        <v>0</v>
      </c>
      <c r="U468" s="39"/>
      <c r="V468" s="39"/>
      <c r="W468" s="39"/>
      <c r="X468" s="39"/>
      <c r="Y468" s="39"/>
      <c r="Z468" s="39"/>
      <c r="AA468" s="39"/>
      <c r="AB468" s="39"/>
      <c r="AC468" s="39"/>
      <c r="AD468" s="39"/>
      <c r="AE468" s="39"/>
      <c r="AR468" s="256" t="s">
        <v>259</v>
      </c>
      <c r="AT468" s="256" t="s">
        <v>255</v>
      </c>
      <c r="AU468" s="256" t="s">
        <v>14</v>
      </c>
      <c r="AY468" s="18" t="s">
        <v>253</v>
      </c>
      <c r="BE468" s="257">
        <f>IF(N468="základní",J468,0)</f>
        <v>0</v>
      </c>
      <c r="BF468" s="257">
        <f>IF(N468="snížená",J468,0)</f>
        <v>0</v>
      </c>
      <c r="BG468" s="257">
        <f>IF(N468="zákl. přenesená",J468,0)</f>
        <v>0</v>
      </c>
      <c r="BH468" s="257">
        <f>IF(N468="sníž. přenesená",J468,0)</f>
        <v>0</v>
      </c>
      <c r="BI468" s="257">
        <f>IF(N468="nulová",J468,0)</f>
        <v>0</v>
      </c>
      <c r="BJ468" s="18" t="s">
        <v>90</v>
      </c>
      <c r="BK468" s="257">
        <f>ROUND(I468*H468,2)</f>
        <v>0</v>
      </c>
      <c r="BL468" s="18" t="s">
        <v>259</v>
      </c>
      <c r="BM468" s="256" t="s">
        <v>1792</v>
      </c>
    </row>
    <row r="469" s="13" customFormat="1">
      <c r="A469" s="13"/>
      <c r="B469" s="262"/>
      <c r="C469" s="263"/>
      <c r="D469" s="258" t="s">
        <v>266</v>
      </c>
      <c r="E469" s="264" t="s">
        <v>1</v>
      </c>
      <c r="F469" s="265" t="s">
        <v>1471</v>
      </c>
      <c r="G469" s="263"/>
      <c r="H469" s="266">
        <v>36192</v>
      </c>
      <c r="I469" s="267"/>
      <c r="J469" s="263"/>
      <c r="K469" s="263"/>
      <c r="L469" s="268"/>
      <c r="M469" s="269"/>
      <c r="N469" s="270"/>
      <c r="O469" s="270"/>
      <c r="P469" s="270"/>
      <c r="Q469" s="270"/>
      <c r="R469" s="270"/>
      <c r="S469" s="270"/>
      <c r="T469" s="271"/>
      <c r="U469" s="13"/>
      <c r="V469" s="13"/>
      <c r="W469" s="13"/>
      <c r="X469" s="13"/>
      <c r="Y469" s="13"/>
      <c r="Z469" s="13"/>
      <c r="AA469" s="13"/>
      <c r="AB469" s="13"/>
      <c r="AC469" s="13"/>
      <c r="AD469" s="13"/>
      <c r="AE469" s="13"/>
      <c r="AT469" s="272" t="s">
        <v>266</v>
      </c>
      <c r="AU469" s="272" t="s">
        <v>14</v>
      </c>
      <c r="AV469" s="13" t="s">
        <v>14</v>
      </c>
      <c r="AW469" s="13" t="s">
        <v>36</v>
      </c>
      <c r="AX469" s="13" t="s">
        <v>82</v>
      </c>
      <c r="AY469" s="272" t="s">
        <v>253</v>
      </c>
    </row>
    <row r="470" s="14" customFormat="1">
      <c r="A470" s="14"/>
      <c r="B470" s="273"/>
      <c r="C470" s="274"/>
      <c r="D470" s="258" t="s">
        <v>266</v>
      </c>
      <c r="E470" s="275" t="s">
        <v>1</v>
      </c>
      <c r="F470" s="276" t="s">
        <v>269</v>
      </c>
      <c r="G470" s="274"/>
      <c r="H470" s="277">
        <v>36192</v>
      </c>
      <c r="I470" s="278"/>
      <c r="J470" s="274"/>
      <c r="K470" s="274"/>
      <c r="L470" s="279"/>
      <c r="M470" s="280"/>
      <c r="N470" s="281"/>
      <c r="O470" s="281"/>
      <c r="P470" s="281"/>
      <c r="Q470" s="281"/>
      <c r="R470" s="281"/>
      <c r="S470" s="281"/>
      <c r="T470" s="282"/>
      <c r="U470" s="14"/>
      <c r="V470" s="14"/>
      <c r="W470" s="14"/>
      <c r="X470" s="14"/>
      <c r="Y470" s="14"/>
      <c r="Z470" s="14"/>
      <c r="AA470" s="14"/>
      <c r="AB470" s="14"/>
      <c r="AC470" s="14"/>
      <c r="AD470" s="14"/>
      <c r="AE470" s="14"/>
      <c r="AT470" s="283" t="s">
        <v>266</v>
      </c>
      <c r="AU470" s="283" t="s">
        <v>14</v>
      </c>
      <c r="AV470" s="14" t="s">
        <v>259</v>
      </c>
      <c r="AW470" s="14" t="s">
        <v>36</v>
      </c>
      <c r="AX470" s="14" t="s">
        <v>90</v>
      </c>
      <c r="AY470" s="283" t="s">
        <v>253</v>
      </c>
    </row>
    <row r="471" s="2" customFormat="1" ht="36" customHeight="1">
      <c r="A471" s="39"/>
      <c r="B471" s="40"/>
      <c r="C471" s="245" t="s">
        <v>456</v>
      </c>
      <c r="D471" s="245" t="s">
        <v>255</v>
      </c>
      <c r="E471" s="246" t="s">
        <v>1793</v>
      </c>
      <c r="F471" s="247" t="s">
        <v>1794</v>
      </c>
      <c r="G471" s="248" t="s">
        <v>1396</v>
      </c>
      <c r="H471" s="249">
        <v>16499.616000000002</v>
      </c>
      <c r="I471" s="250"/>
      <c r="J471" s="251">
        <f>ROUND(I471*H471,2)</f>
        <v>0</v>
      </c>
      <c r="K471" s="247" t="s">
        <v>258</v>
      </c>
      <c r="L471" s="45"/>
      <c r="M471" s="252" t="s">
        <v>1</v>
      </c>
      <c r="N471" s="253" t="s">
        <v>47</v>
      </c>
      <c r="O471" s="92"/>
      <c r="P471" s="254">
        <f>O471*H471</f>
        <v>0</v>
      </c>
      <c r="Q471" s="254">
        <v>0.000256462</v>
      </c>
      <c r="R471" s="254">
        <f>Q471*H471</f>
        <v>4.2315245185920007</v>
      </c>
      <c r="S471" s="254">
        <v>0</v>
      </c>
      <c r="T471" s="255">
        <f>S471*H471</f>
        <v>0</v>
      </c>
      <c r="U471" s="39"/>
      <c r="V471" s="39"/>
      <c r="W471" s="39"/>
      <c r="X471" s="39"/>
      <c r="Y471" s="39"/>
      <c r="Z471" s="39"/>
      <c r="AA471" s="39"/>
      <c r="AB471" s="39"/>
      <c r="AC471" s="39"/>
      <c r="AD471" s="39"/>
      <c r="AE471" s="39"/>
      <c r="AR471" s="256" t="s">
        <v>259</v>
      </c>
      <c r="AT471" s="256" t="s">
        <v>255</v>
      </c>
      <c r="AU471" s="256" t="s">
        <v>14</v>
      </c>
      <c r="AY471" s="18" t="s">
        <v>253</v>
      </c>
      <c r="BE471" s="257">
        <f>IF(N471="základní",J471,0)</f>
        <v>0</v>
      </c>
      <c r="BF471" s="257">
        <f>IF(N471="snížená",J471,0)</f>
        <v>0</v>
      </c>
      <c r="BG471" s="257">
        <f>IF(N471="zákl. přenesená",J471,0)</f>
        <v>0</v>
      </c>
      <c r="BH471" s="257">
        <f>IF(N471="sníž. přenesená",J471,0)</f>
        <v>0</v>
      </c>
      <c r="BI471" s="257">
        <f>IF(N471="nulová",J471,0)</f>
        <v>0</v>
      </c>
      <c r="BJ471" s="18" t="s">
        <v>90</v>
      </c>
      <c r="BK471" s="257">
        <f>ROUND(I471*H471,2)</f>
        <v>0</v>
      </c>
      <c r="BL471" s="18" t="s">
        <v>259</v>
      </c>
      <c r="BM471" s="256" t="s">
        <v>1795</v>
      </c>
    </row>
    <row r="472" s="2" customFormat="1">
      <c r="A472" s="39"/>
      <c r="B472" s="40"/>
      <c r="C472" s="41"/>
      <c r="D472" s="258" t="s">
        <v>261</v>
      </c>
      <c r="E472" s="41"/>
      <c r="F472" s="259" t="s">
        <v>1796</v>
      </c>
      <c r="G472" s="41"/>
      <c r="H472" s="41"/>
      <c r="I472" s="156"/>
      <c r="J472" s="41"/>
      <c r="K472" s="41"/>
      <c r="L472" s="45"/>
      <c r="M472" s="260"/>
      <c r="N472" s="261"/>
      <c r="O472" s="92"/>
      <c r="P472" s="92"/>
      <c r="Q472" s="92"/>
      <c r="R472" s="92"/>
      <c r="S472" s="92"/>
      <c r="T472" s="93"/>
      <c r="U472" s="39"/>
      <c r="V472" s="39"/>
      <c r="W472" s="39"/>
      <c r="X472" s="39"/>
      <c r="Y472" s="39"/>
      <c r="Z472" s="39"/>
      <c r="AA472" s="39"/>
      <c r="AB472" s="39"/>
      <c r="AC472" s="39"/>
      <c r="AD472" s="39"/>
      <c r="AE472" s="39"/>
      <c r="AT472" s="18" t="s">
        <v>261</v>
      </c>
      <c r="AU472" s="18" t="s">
        <v>14</v>
      </c>
    </row>
    <row r="473" s="13" customFormat="1">
      <c r="A473" s="13"/>
      <c r="B473" s="262"/>
      <c r="C473" s="263"/>
      <c r="D473" s="258" t="s">
        <v>266</v>
      </c>
      <c r="E473" s="264" t="s">
        <v>1</v>
      </c>
      <c r="F473" s="265" t="s">
        <v>1797</v>
      </c>
      <c r="G473" s="263"/>
      <c r="H473" s="266">
        <v>8894.6000000000004</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266</v>
      </c>
      <c r="AU473" s="272" t="s">
        <v>14</v>
      </c>
      <c r="AV473" s="13" t="s">
        <v>14</v>
      </c>
      <c r="AW473" s="13" t="s">
        <v>36</v>
      </c>
      <c r="AX473" s="13" t="s">
        <v>82</v>
      </c>
      <c r="AY473" s="272" t="s">
        <v>253</v>
      </c>
    </row>
    <row r="474" s="13" customFormat="1">
      <c r="A474" s="13"/>
      <c r="B474" s="262"/>
      <c r="C474" s="263"/>
      <c r="D474" s="258" t="s">
        <v>266</v>
      </c>
      <c r="E474" s="264" t="s">
        <v>1</v>
      </c>
      <c r="F474" s="265" t="s">
        <v>1798</v>
      </c>
      <c r="G474" s="263"/>
      <c r="H474" s="266">
        <v>7646.7200000000003</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266</v>
      </c>
      <c r="AU474" s="272" t="s">
        <v>14</v>
      </c>
      <c r="AV474" s="13" t="s">
        <v>14</v>
      </c>
      <c r="AW474" s="13" t="s">
        <v>36</v>
      </c>
      <c r="AX474" s="13" t="s">
        <v>82</v>
      </c>
      <c r="AY474" s="272" t="s">
        <v>253</v>
      </c>
    </row>
    <row r="475" s="13" customFormat="1">
      <c r="A475" s="13"/>
      <c r="B475" s="262"/>
      <c r="C475" s="263"/>
      <c r="D475" s="258" t="s">
        <v>266</v>
      </c>
      <c r="E475" s="264" t="s">
        <v>1</v>
      </c>
      <c r="F475" s="265" t="s">
        <v>1799</v>
      </c>
      <c r="G475" s="263"/>
      <c r="H475" s="266">
        <v>4083.1999999999998</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266</v>
      </c>
      <c r="AU475" s="272" t="s">
        <v>14</v>
      </c>
      <c r="AV475" s="13" t="s">
        <v>14</v>
      </c>
      <c r="AW475" s="13" t="s">
        <v>36</v>
      </c>
      <c r="AX475" s="13" t="s">
        <v>82</v>
      </c>
      <c r="AY475" s="272" t="s">
        <v>253</v>
      </c>
    </row>
    <row r="476" s="14" customFormat="1">
      <c r="A476" s="14"/>
      <c r="B476" s="273"/>
      <c r="C476" s="274"/>
      <c r="D476" s="258" t="s">
        <v>266</v>
      </c>
      <c r="E476" s="275" t="s">
        <v>1402</v>
      </c>
      <c r="F476" s="276" t="s">
        <v>269</v>
      </c>
      <c r="G476" s="274"/>
      <c r="H476" s="277">
        <v>20624.52</v>
      </c>
      <c r="I476" s="278"/>
      <c r="J476" s="274"/>
      <c r="K476" s="274"/>
      <c r="L476" s="279"/>
      <c r="M476" s="280"/>
      <c r="N476" s="281"/>
      <c r="O476" s="281"/>
      <c r="P476" s="281"/>
      <c r="Q476" s="281"/>
      <c r="R476" s="281"/>
      <c r="S476" s="281"/>
      <c r="T476" s="282"/>
      <c r="U476" s="14"/>
      <c r="V476" s="14"/>
      <c r="W476" s="14"/>
      <c r="X476" s="14"/>
      <c r="Y476" s="14"/>
      <c r="Z476" s="14"/>
      <c r="AA476" s="14"/>
      <c r="AB476" s="14"/>
      <c r="AC476" s="14"/>
      <c r="AD476" s="14"/>
      <c r="AE476" s="14"/>
      <c r="AT476" s="283" t="s">
        <v>266</v>
      </c>
      <c r="AU476" s="283" t="s">
        <v>14</v>
      </c>
      <c r="AV476" s="14" t="s">
        <v>259</v>
      </c>
      <c r="AW476" s="14" t="s">
        <v>36</v>
      </c>
      <c r="AX476" s="14" t="s">
        <v>82</v>
      </c>
      <c r="AY476" s="283" t="s">
        <v>253</v>
      </c>
    </row>
    <row r="477" s="13" customFormat="1">
      <c r="A477" s="13"/>
      <c r="B477" s="262"/>
      <c r="C477" s="263"/>
      <c r="D477" s="258" t="s">
        <v>266</v>
      </c>
      <c r="E477" s="264" t="s">
        <v>1408</v>
      </c>
      <c r="F477" s="265" t="s">
        <v>1800</v>
      </c>
      <c r="G477" s="263"/>
      <c r="H477" s="266">
        <v>4124.9040000000005</v>
      </c>
      <c r="I477" s="267"/>
      <c r="J477" s="263"/>
      <c r="K477" s="263"/>
      <c r="L477" s="268"/>
      <c r="M477" s="269"/>
      <c r="N477" s="270"/>
      <c r="O477" s="270"/>
      <c r="P477" s="270"/>
      <c r="Q477" s="270"/>
      <c r="R477" s="270"/>
      <c r="S477" s="270"/>
      <c r="T477" s="271"/>
      <c r="U477" s="13"/>
      <c r="V477" s="13"/>
      <c r="W477" s="13"/>
      <c r="X477" s="13"/>
      <c r="Y477" s="13"/>
      <c r="Z477" s="13"/>
      <c r="AA477" s="13"/>
      <c r="AB477" s="13"/>
      <c r="AC477" s="13"/>
      <c r="AD477" s="13"/>
      <c r="AE477" s="13"/>
      <c r="AT477" s="272" t="s">
        <v>266</v>
      </c>
      <c r="AU477" s="272" t="s">
        <v>14</v>
      </c>
      <c r="AV477" s="13" t="s">
        <v>14</v>
      </c>
      <c r="AW477" s="13" t="s">
        <v>36</v>
      </c>
      <c r="AX477" s="13" t="s">
        <v>82</v>
      </c>
      <c r="AY477" s="272" t="s">
        <v>253</v>
      </c>
    </row>
    <row r="478" s="13" customFormat="1">
      <c r="A478" s="13"/>
      <c r="B478" s="262"/>
      <c r="C478" s="263"/>
      <c r="D478" s="258" t="s">
        <v>266</v>
      </c>
      <c r="E478" s="264" t="s">
        <v>1405</v>
      </c>
      <c r="F478" s="265" t="s">
        <v>1801</v>
      </c>
      <c r="G478" s="263"/>
      <c r="H478" s="266">
        <v>16499.616000000002</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266</v>
      </c>
      <c r="AU478" s="272" t="s">
        <v>14</v>
      </c>
      <c r="AV478" s="13" t="s">
        <v>14</v>
      </c>
      <c r="AW478" s="13" t="s">
        <v>36</v>
      </c>
      <c r="AX478" s="13" t="s">
        <v>90</v>
      </c>
      <c r="AY478" s="272" t="s">
        <v>253</v>
      </c>
    </row>
    <row r="479" s="14" customFormat="1">
      <c r="A479" s="14"/>
      <c r="B479" s="273"/>
      <c r="C479" s="274"/>
      <c r="D479" s="258" t="s">
        <v>266</v>
      </c>
      <c r="E479" s="275" t="s">
        <v>1</v>
      </c>
      <c r="F479" s="276" t="s">
        <v>269</v>
      </c>
      <c r="G479" s="274"/>
      <c r="H479" s="277">
        <v>20624.52</v>
      </c>
      <c r="I479" s="278"/>
      <c r="J479" s="274"/>
      <c r="K479" s="274"/>
      <c r="L479" s="279"/>
      <c r="M479" s="280"/>
      <c r="N479" s="281"/>
      <c r="O479" s="281"/>
      <c r="P479" s="281"/>
      <c r="Q479" s="281"/>
      <c r="R479" s="281"/>
      <c r="S479" s="281"/>
      <c r="T479" s="282"/>
      <c r="U479" s="14"/>
      <c r="V479" s="14"/>
      <c r="W479" s="14"/>
      <c r="X479" s="14"/>
      <c r="Y479" s="14"/>
      <c r="Z479" s="14"/>
      <c r="AA479" s="14"/>
      <c r="AB479" s="14"/>
      <c r="AC479" s="14"/>
      <c r="AD479" s="14"/>
      <c r="AE479" s="14"/>
      <c r="AT479" s="283" t="s">
        <v>266</v>
      </c>
      <c r="AU479" s="283" t="s">
        <v>14</v>
      </c>
      <c r="AV479" s="14" t="s">
        <v>259</v>
      </c>
      <c r="AW479" s="14" t="s">
        <v>36</v>
      </c>
      <c r="AX479" s="14" t="s">
        <v>82</v>
      </c>
      <c r="AY479" s="283" t="s">
        <v>253</v>
      </c>
    </row>
    <row r="480" s="2" customFormat="1" ht="16.5" customHeight="1">
      <c r="A480" s="39"/>
      <c r="B480" s="40"/>
      <c r="C480" s="284" t="s">
        <v>461</v>
      </c>
      <c r="D480" s="284" t="s">
        <v>452</v>
      </c>
      <c r="E480" s="285" t="s">
        <v>1802</v>
      </c>
      <c r="F480" s="286" t="s">
        <v>1803</v>
      </c>
      <c r="G480" s="287" t="s">
        <v>185</v>
      </c>
      <c r="H480" s="288">
        <v>8.8949999999999996</v>
      </c>
      <c r="I480" s="289"/>
      <c r="J480" s="290">
        <f>ROUND(I480*H480,2)</f>
        <v>0</v>
      </c>
      <c r="K480" s="286" t="s">
        <v>1</v>
      </c>
      <c r="L480" s="291"/>
      <c r="M480" s="292" t="s">
        <v>1</v>
      </c>
      <c r="N480" s="293" t="s">
        <v>47</v>
      </c>
      <c r="O480" s="92"/>
      <c r="P480" s="254">
        <f>O480*H480</f>
        <v>0</v>
      </c>
      <c r="Q480" s="254">
        <v>1</v>
      </c>
      <c r="R480" s="254">
        <f>Q480*H480</f>
        <v>8.8949999999999996</v>
      </c>
      <c r="S480" s="254">
        <v>0</v>
      </c>
      <c r="T480" s="255">
        <f>S480*H480</f>
        <v>0</v>
      </c>
      <c r="U480" s="39"/>
      <c r="V480" s="39"/>
      <c r="W480" s="39"/>
      <c r="X480" s="39"/>
      <c r="Y480" s="39"/>
      <c r="Z480" s="39"/>
      <c r="AA480" s="39"/>
      <c r="AB480" s="39"/>
      <c r="AC480" s="39"/>
      <c r="AD480" s="39"/>
      <c r="AE480" s="39"/>
      <c r="AR480" s="256" t="s">
        <v>293</v>
      </c>
      <c r="AT480" s="256" t="s">
        <v>452</v>
      </c>
      <c r="AU480" s="256" t="s">
        <v>14</v>
      </c>
      <c r="AY480" s="18" t="s">
        <v>253</v>
      </c>
      <c r="BE480" s="257">
        <f>IF(N480="základní",J480,0)</f>
        <v>0</v>
      </c>
      <c r="BF480" s="257">
        <f>IF(N480="snížená",J480,0)</f>
        <v>0</v>
      </c>
      <c r="BG480" s="257">
        <f>IF(N480="zákl. přenesená",J480,0)</f>
        <v>0</v>
      </c>
      <c r="BH480" s="257">
        <f>IF(N480="sníž. přenesená",J480,0)</f>
        <v>0</v>
      </c>
      <c r="BI480" s="257">
        <f>IF(N480="nulová",J480,0)</f>
        <v>0</v>
      </c>
      <c r="BJ480" s="18" t="s">
        <v>90</v>
      </c>
      <c r="BK480" s="257">
        <f>ROUND(I480*H480,2)</f>
        <v>0</v>
      </c>
      <c r="BL480" s="18" t="s">
        <v>259</v>
      </c>
      <c r="BM480" s="256" t="s">
        <v>1804</v>
      </c>
    </row>
    <row r="481" s="13" customFormat="1">
      <c r="A481" s="13"/>
      <c r="B481" s="262"/>
      <c r="C481" s="263"/>
      <c r="D481" s="258" t="s">
        <v>266</v>
      </c>
      <c r="E481" s="264" t="s">
        <v>1</v>
      </c>
      <c r="F481" s="265" t="s">
        <v>1805</v>
      </c>
      <c r="G481" s="263"/>
      <c r="H481" s="266">
        <v>8.8949999999999996</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266</v>
      </c>
      <c r="AU481" s="272" t="s">
        <v>14</v>
      </c>
      <c r="AV481" s="13" t="s">
        <v>14</v>
      </c>
      <c r="AW481" s="13" t="s">
        <v>36</v>
      </c>
      <c r="AX481" s="13" t="s">
        <v>82</v>
      </c>
      <c r="AY481" s="272" t="s">
        <v>253</v>
      </c>
    </row>
    <row r="482" s="14" customFormat="1">
      <c r="A482" s="14"/>
      <c r="B482" s="273"/>
      <c r="C482" s="274"/>
      <c r="D482" s="258" t="s">
        <v>266</v>
      </c>
      <c r="E482" s="275" t="s">
        <v>1</v>
      </c>
      <c r="F482" s="276" t="s">
        <v>269</v>
      </c>
      <c r="G482" s="274"/>
      <c r="H482" s="277">
        <v>8.8949999999999996</v>
      </c>
      <c r="I482" s="278"/>
      <c r="J482" s="274"/>
      <c r="K482" s="274"/>
      <c r="L482" s="279"/>
      <c r="M482" s="280"/>
      <c r="N482" s="281"/>
      <c r="O482" s="281"/>
      <c r="P482" s="281"/>
      <c r="Q482" s="281"/>
      <c r="R482" s="281"/>
      <c r="S482" s="281"/>
      <c r="T482" s="282"/>
      <c r="U482" s="14"/>
      <c r="V482" s="14"/>
      <c r="W482" s="14"/>
      <c r="X482" s="14"/>
      <c r="Y482" s="14"/>
      <c r="Z482" s="14"/>
      <c r="AA482" s="14"/>
      <c r="AB482" s="14"/>
      <c r="AC482" s="14"/>
      <c r="AD482" s="14"/>
      <c r="AE482" s="14"/>
      <c r="AT482" s="283" t="s">
        <v>266</v>
      </c>
      <c r="AU482" s="283" t="s">
        <v>14</v>
      </c>
      <c r="AV482" s="14" t="s">
        <v>259</v>
      </c>
      <c r="AW482" s="14" t="s">
        <v>36</v>
      </c>
      <c r="AX482" s="14" t="s">
        <v>90</v>
      </c>
      <c r="AY482" s="283" t="s">
        <v>253</v>
      </c>
    </row>
    <row r="483" s="2" customFormat="1" ht="16.5" customHeight="1">
      <c r="A483" s="39"/>
      <c r="B483" s="40"/>
      <c r="C483" s="284" t="s">
        <v>467</v>
      </c>
      <c r="D483" s="284" t="s">
        <v>452</v>
      </c>
      <c r="E483" s="285" t="s">
        <v>1806</v>
      </c>
      <c r="F483" s="286" t="s">
        <v>1807</v>
      </c>
      <c r="G483" s="287" t="s">
        <v>185</v>
      </c>
      <c r="H483" s="288">
        <v>7.6470000000000002</v>
      </c>
      <c r="I483" s="289"/>
      <c r="J483" s="290">
        <f>ROUND(I483*H483,2)</f>
        <v>0</v>
      </c>
      <c r="K483" s="286" t="s">
        <v>1</v>
      </c>
      <c r="L483" s="291"/>
      <c r="M483" s="292" t="s">
        <v>1</v>
      </c>
      <c r="N483" s="293" t="s">
        <v>47</v>
      </c>
      <c r="O483" s="92"/>
      <c r="P483" s="254">
        <f>O483*H483</f>
        <v>0</v>
      </c>
      <c r="Q483" s="254">
        <v>1</v>
      </c>
      <c r="R483" s="254">
        <f>Q483*H483</f>
        <v>7.6470000000000002</v>
      </c>
      <c r="S483" s="254">
        <v>0</v>
      </c>
      <c r="T483" s="255">
        <f>S483*H483</f>
        <v>0</v>
      </c>
      <c r="U483" s="39"/>
      <c r="V483" s="39"/>
      <c r="W483" s="39"/>
      <c r="X483" s="39"/>
      <c r="Y483" s="39"/>
      <c r="Z483" s="39"/>
      <c r="AA483" s="39"/>
      <c r="AB483" s="39"/>
      <c r="AC483" s="39"/>
      <c r="AD483" s="39"/>
      <c r="AE483" s="39"/>
      <c r="AR483" s="256" t="s">
        <v>293</v>
      </c>
      <c r="AT483" s="256" t="s">
        <v>452</v>
      </c>
      <c r="AU483" s="256" t="s">
        <v>14</v>
      </c>
      <c r="AY483" s="18" t="s">
        <v>253</v>
      </c>
      <c r="BE483" s="257">
        <f>IF(N483="základní",J483,0)</f>
        <v>0</v>
      </c>
      <c r="BF483" s="257">
        <f>IF(N483="snížená",J483,0)</f>
        <v>0</v>
      </c>
      <c r="BG483" s="257">
        <f>IF(N483="zákl. přenesená",J483,0)</f>
        <v>0</v>
      </c>
      <c r="BH483" s="257">
        <f>IF(N483="sníž. přenesená",J483,0)</f>
        <v>0</v>
      </c>
      <c r="BI483" s="257">
        <f>IF(N483="nulová",J483,0)</f>
        <v>0</v>
      </c>
      <c r="BJ483" s="18" t="s">
        <v>90</v>
      </c>
      <c r="BK483" s="257">
        <f>ROUND(I483*H483,2)</f>
        <v>0</v>
      </c>
      <c r="BL483" s="18" t="s">
        <v>259</v>
      </c>
      <c r="BM483" s="256" t="s">
        <v>1808</v>
      </c>
    </row>
    <row r="484" s="13" customFormat="1">
      <c r="A484" s="13"/>
      <c r="B484" s="262"/>
      <c r="C484" s="263"/>
      <c r="D484" s="258" t="s">
        <v>266</v>
      </c>
      <c r="E484" s="264" t="s">
        <v>1</v>
      </c>
      <c r="F484" s="265" t="s">
        <v>1809</v>
      </c>
      <c r="G484" s="263"/>
      <c r="H484" s="266">
        <v>7.6470000000000002</v>
      </c>
      <c r="I484" s="267"/>
      <c r="J484" s="263"/>
      <c r="K484" s="263"/>
      <c r="L484" s="268"/>
      <c r="M484" s="269"/>
      <c r="N484" s="270"/>
      <c r="O484" s="270"/>
      <c r="P484" s="270"/>
      <c r="Q484" s="270"/>
      <c r="R484" s="270"/>
      <c r="S484" s="270"/>
      <c r="T484" s="271"/>
      <c r="U484" s="13"/>
      <c r="V484" s="13"/>
      <c r="W484" s="13"/>
      <c r="X484" s="13"/>
      <c r="Y484" s="13"/>
      <c r="Z484" s="13"/>
      <c r="AA484" s="13"/>
      <c r="AB484" s="13"/>
      <c r="AC484" s="13"/>
      <c r="AD484" s="13"/>
      <c r="AE484" s="13"/>
      <c r="AT484" s="272" t="s">
        <v>266</v>
      </c>
      <c r="AU484" s="272" t="s">
        <v>14</v>
      </c>
      <c r="AV484" s="13" t="s">
        <v>14</v>
      </c>
      <c r="AW484" s="13" t="s">
        <v>36</v>
      </c>
      <c r="AX484" s="13" t="s">
        <v>82</v>
      </c>
      <c r="AY484" s="272" t="s">
        <v>253</v>
      </c>
    </row>
    <row r="485" s="14" customFormat="1">
      <c r="A485" s="14"/>
      <c r="B485" s="273"/>
      <c r="C485" s="274"/>
      <c r="D485" s="258" t="s">
        <v>266</v>
      </c>
      <c r="E485" s="275" t="s">
        <v>1</v>
      </c>
      <c r="F485" s="276" t="s">
        <v>269</v>
      </c>
      <c r="G485" s="274"/>
      <c r="H485" s="277">
        <v>7.6470000000000002</v>
      </c>
      <c r="I485" s="278"/>
      <c r="J485" s="274"/>
      <c r="K485" s="274"/>
      <c r="L485" s="279"/>
      <c r="M485" s="280"/>
      <c r="N485" s="281"/>
      <c r="O485" s="281"/>
      <c r="P485" s="281"/>
      <c r="Q485" s="281"/>
      <c r="R485" s="281"/>
      <c r="S485" s="281"/>
      <c r="T485" s="282"/>
      <c r="U485" s="14"/>
      <c r="V485" s="14"/>
      <c r="W485" s="14"/>
      <c r="X485" s="14"/>
      <c r="Y485" s="14"/>
      <c r="Z485" s="14"/>
      <c r="AA485" s="14"/>
      <c r="AB485" s="14"/>
      <c r="AC485" s="14"/>
      <c r="AD485" s="14"/>
      <c r="AE485" s="14"/>
      <c r="AT485" s="283" t="s">
        <v>266</v>
      </c>
      <c r="AU485" s="283" t="s">
        <v>14</v>
      </c>
      <c r="AV485" s="14" t="s">
        <v>259</v>
      </c>
      <c r="AW485" s="14" t="s">
        <v>36</v>
      </c>
      <c r="AX485" s="14" t="s">
        <v>90</v>
      </c>
      <c r="AY485" s="283" t="s">
        <v>253</v>
      </c>
    </row>
    <row r="486" s="2" customFormat="1" ht="16.5" customHeight="1">
      <c r="A486" s="39"/>
      <c r="B486" s="40"/>
      <c r="C486" s="284" t="s">
        <v>475</v>
      </c>
      <c r="D486" s="284" t="s">
        <v>452</v>
      </c>
      <c r="E486" s="285" t="s">
        <v>1810</v>
      </c>
      <c r="F486" s="286" t="s">
        <v>1811</v>
      </c>
      <c r="G486" s="287" t="s">
        <v>185</v>
      </c>
      <c r="H486" s="288">
        <v>4.0830000000000002</v>
      </c>
      <c r="I486" s="289"/>
      <c r="J486" s="290">
        <f>ROUND(I486*H486,2)</f>
        <v>0</v>
      </c>
      <c r="K486" s="286" t="s">
        <v>1</v>
      </c>
      <c r="L486" s="291"/>
      <c r="M486" s="292" t="s">
        <v>1</v>
      </c>
      <c r="N486" s="293" t="s">
        <v>47</v>
      </c>
      <c r="O486" s="92"/>
      <c r="P486" s="254">
        <f>O486*H486</f>
        <v>0</v>
      </c>
      <c r="Q486" s="254">
        <v>1</v>
      </c>
      <c r="R486" s="254">
        <f>Q486*H486</f>
        <v>4.0830000000000002</v>
      </c>
      <c r="S486" s="254">
        <v>0</v>
      </c>
      <c r="T486" s="255">
        <f>S486*H486</f>
        <v>0</v>
      </c>
      <c r="U486" s="39"/>
      <c r="V486" s="39"/>
      <c r="W486" s="39"/>
      <c r="X486" s="39"/>
      <c r="Y486" s="39"/>
      <c r="Z486" s="39"/>
      <c r="AA486" s="39"/>
      <c r="AB486" s="39"/>
      <c r="AC486" s="39"/>
      <c r="AD486" s="39"/>
      <c r="AE486" s="39"/>
      <c r="AR486" s="256" t="s">
        <v>293</v>
      </c>
      <c r="AT486" s="256" t="s">
        <v>452</v>
      </c>
      <c r="AU486" s="256" t="s">
        <v>14</v>
      </c>
      <c r="AY486" s="18" t="s">
        <v>253</v>
      </c>
      <c r="BE486" s="257">
        <f>IF(N486="základní",J486,0)</f>
        <v>0</v>
      </c>
      <c r="BF486" s="257">
        <f>IF(N486="snížená",J486,0)</f>
        <v>0</v>
      </c>
      <c r="BG486" s="257">
        <f>IF(N486="zákl. přenesená",J486,0)</f>
        <v>0</v>
      </c>
      <c r="BH486" s="257">
        <f>IF(N486="sníž. přenesená",J486,0)</f>
        <v>0</v>
      </c>
      <c r="BI486" s="257">
        <f>IF(N486="nulová",J486,0)</f>
        <v>0</v>
      </c>
      <c r="BJ486" s="18" t="s">
        <v>90</v>
      </c>
      <c r="BK486" s="257">
        <f>ROUND(I486*H486,2)</f>
        <v>0</v>
      </c>
      <c r="BL486" s="18" t="s">
        <v>259</v>
      </c>
      <c r="BM486" s="256" t="s">
        <v>1812</v>
      </c>
    </row>
    <row r="487" s="13" customFormat="1">
      <c r="A487" s="13"/>
      <c r="B487" s="262"/>
      <c r="C487" s="263"/>
      <c r="D487" s="258" t="s">
        <v>266</v>
      </c>
      <c r="E487" s="264" t="s">
        <v>1</v>
      </c>
      <c r="F487" s="265" t="s">
        <v>1813</v>
      </c>
      <c r="G487" s="263"/>
      <c r="H487" s="266">
        <v>4.0830000000000002</v>
      </c>
      <c r="I487" s="267"/>
      <c r="J487" s="263"/>
      <c r="K487" s="263"/>
      <c r="L487" s="268"/>
      <c r="M487" s="269"/>
      <c r="N487" s="270"/>
      <c r="O487" s="270"/>
      <c r="P487" s="270"/>
      <c r="Q487" s="270"/>
      <c r="R487" s="270"/>
      <c r="S487" s="270"/>
      <c r="T487" s="271"/>
      <c r="U487" s="13"/>
      <c r="V487" s="13"/>
      <c r="W487" s="13"/>
      <c r="X487" s="13"/>
      <c r="Y487" s="13"/>
      <c r="Z487" s="13"/>
      <c r="AA487" s="13"/>
      <c r="AB487" s="13"/>
      <c r="AC487" s="13"/>
      <c r="AD487" s="13"/>
      <c r="AE487" s="13"/>
      <c r="AT487" s="272" t="s">
        <v>266</v>
      </c>
      <c r="AU487" s="272" t="s">
        <v>14</v>
      </c>
      <c r="AV487" s="13" t="s">
        <v>14</v>
      </c>
      <c r="AW487" s="13" t="s">
        <v>36</v>
      </c>
      <c r="AX487" s="13" t="s">
        <v>82</v>
      </c>
      <c r="AY487" s="272" t="s">
        <v>253</v>
      </c>
    </row>
    <row r="488" s="14" customFormat="1">
      <c r="A488" s="14"/>
      <c r="B488" s="273"/>
      <c r="C488" s="274"/>
      <c r="D488" s="258" t="s">
        <v>266</v>
      </c>
      <c r="E488" s="275" t="s">
        <v>1</v>
      </c>
      <c r="F488" s="276" t="s">
        <v>269</v>
      </c>
      <c r="G488" s="274"/>
      <c r="H488" s="277">
        <v>4.0830000000000002</v>
      </c>
      <c r="I488" s="278"/>
      <c r="J488" s="274"/>
      <c r="K488" s="274"/>
      <c r="L488" s="279"/>
      <c r="M488" s="280"/>
      <c r="N488" s="281"/>
      <c r="O488" s="281"/>
      <c r="P488" s="281"/>
      <c r="Q488" s="281"/>
      <c r="R488" s="281"/>
      <c r="S488" s="281"/>
      <c r="T488" s="282"/>
      <c r="U488" s="14"/>
      <c r="V488" s="14"/>
      <c r="W488" s="14"/>
      <c r="X488" s="14"/>
      <c r="Y488" s="14"/>
      <c r="Z488" s="14"/>
      <c r="AA488" s="14"/>
      <c r="AB488" s="14"/>
      <c r="AC488" s="14"/>
      <c r="AD488" s="14"/>
      <c r="AE488" s="14"/>
      <c r="AT488" s="283" t="s">
        <v>266</v>
      </c>
      <c r="AU488" s="283" t="s">
        <v>14</v>
      </c>
      <c r="AV488" s="14" t="s">
        <v>259</v>
      </c>
      <c r="AW488" s="14" t="s">
        <v>36</v>
      </c>
      <c r="AX488" s="14" t="s">
        <v>90</v>
      </c>
      <c r="AY488" s="283" t="s">
        <v>253</v>
      </c>
    </row>
    <row r="489" s="2" customFormat="1" ht="36" customHeight="1">
      <c r="A489" s="39"/>
      <c r="B489" s="40"/>
      <c r="C489" s="245" t="s">
        <v>480</v>
      </c>
      <c r="D489" s="245" t="s">
        <v>255</v>
      </c>
      <c r="E489" s="246" t="s">
        <v>1814</v>
      </c>
      <c r="F489" s="247" t="s">
        <v>1815</v>
      </c>
      <c r="G489" s="248" t="s">
        <v>1396</v>
      </c>
      <c r="H489" s="249">
        <v>16499.616000000002</v>
      </c>
      <c r="I489" s="250"/>
      <c r="J489" s="251">
        <f>ROUND(I489*H489,2)</f>
        <v>0</v>
      </c>
      <c r="K489" s="247" t="s">
        <v>258</v>
      </c>
      <c r="L489" s="45"/>
      <c r="M489" s="252" t="s">
        <v>1</v>
      </c>
      <c r="N489" s="253" t="s">
        <v>47</v>
      </c>
      <c r="O489" s="92"/>
      <c r="P489" s="254">
        <f>O489*H489</f>
        <v>0</v>
      </c>
      <c r="Q489" s="254">
        <v>0</v>
      </c>
      <c r="R489" s="254">
        <f>Q489*H489</f>
        <v>0</v>
      </c>
      <c r="S489" s="254">
        <v>0</v>
      </c>
      <c r="T489" s="255">
        <f>S489*H489</f>
        <v>0</v>
      </c>
      <c r="U489" s="39"/>
      <c r="V489" s="39"/>
      <c r="W489" s="39"/>
      <c r="X489" s="39"/>
      <c r="Y489" s="39"/>
      <c r="Z489" s="39"/>
      <c r="AA489" s="39"/>
      <c r="AB489" s="39"/>
      <c r="AC489" s="39"/>
      <c r="AD489" s="39"/>
      <c r="AE489" s="39"/>
      <c r="AR489" s="256" t="s">
        <v>259</v>
      </c>
      <c r="AT489" s="256" t="s">
        <v>255</v>
      </c>
      <c r="AU489" s="256" t="s">
        <v>14</v>
      </c>
      <c r="AY489" s="18" t="s">
        <v>253</v>
      </c>
      <c r="BE489" s="257">
        <f>IF(N489="základní",J489,0)</f>
        <v>0</v>
      </c>
      <c r="BF489" s="257">
        <f>IF(N489="snížená",J489,0)</f>
        <v>0</v>
      </c>
      <c r="BG489" s="257">
        <f>IF(N489="zákl. přenesená",J489,0)</f>
        <v>0</v>
      </c>
      <c r="BH489" s="257">
        <f>IF(N489="sníž. přenesená",J489,0)</f>
        <v>0</v>
      </c>
      <c r="BI489" s="257">
        <f>IF(N489="nulová",J489,0)</f>
        <v>0</v>
      </c>
      <c r="BJ489" s="18" t="s">
        <v>90</v>
      </c>
      <c r="BK489" s="257">
        <f>ROUND(I489*H489,2)</f>
        <v>0</v>
      </c>
      <c r="BL489" s="18" t="s">
        <v>259</v>
      </c>
      <c r="BM489" s="256" t="s">
        <v>1816</v>
      </c>
    </row>
    <row r="490" s="2" customFormat="1">
      <c r="A490" s="39"/>
      <c r="B490" s="40"/>
      <c r="C490" s="41"/>
      <c r="D490" s="258" t="s">
        <v>261</v>
      </c>
      <c r="E490" s="41"/>
      <c r="F490" s="259" t="s">
        <v>1796</v>
      </c>
      <c r="G490" s="41"/>
      <c r="H490" s="41"/>
      <c r="I490" s="156"/>
      <c r="J490" s="41"/>
      <c r="K490" s="41"/>
      <c r="L490" s="45"/>
      <c r="M490" s="260"/>
      <c r="N490" s="261"/>
      <c r="O490" s="92"/>
      <c r="P490" s="92"/>
      <c r="Q490" s="92"/>
      <c r="R490" s="92"/>
      <c r="S490" s="92"/>
      <c r="T490" s="93"/>
      <c r="U490" s="39"/>
      <c r="V490" s="39"/>
      <c r="W490" s="39"/>
      <c r="X490" s="39"/>
      <c r="Y490" s="39"/>
      <c r="Z490" s="39"/>
      <c r="AA490" s="39"/>
      <c r="AB490" s="39"/>
      <c r="AC490" s="39"/>
      <c r="AD490" s="39"/>
      <c r="AE490" s="39"/>
      <c r="AT490" s="18" t="s">
        <v>261</v>
      </c>
      <c r="AU490" s="18" t="s">
        <v>14</v>
      </c>
    </row>
    <row r="491" s="13" customFormat="1">
      <c r="A491" s="13"/>
      <c r="B491" s="262"/>
      <c r="C491" s="263"/>
      <c r="D491" s="258" t="s">
        <v>266</v>
      </c>
      <c r="E491" s="264" t="s">
        <v>1</v>
      </c>
      <c r="F491" s="265" t="s">
        <v>1405</v>
      </c>
      <c r="G491" s="263"/>
      <c r="H491" s="266">
        <v>16499.616000000002</v>
      </c>
      <c r="I491" s="267"/>
      <c r="J491" s="263"/>
      <c r="K491" s="263"/>
      <c r="L491" s="268"/>
      <c r="M491" s="269"/>
      <c r="N491" s="270"/>
      <c r="O491" s="270"/>
      <c r="P491" s="270"/>
      <c r="Q491" s="270"/>
      <c r="R491" s="270"/>
      <c r="S491" s="270"/>
      <c r="T491" s="271"/>
      <c r="U491" s="13"/>
      <c r="V491" s="13"/>
      <c r="W491" s="13"/>
      <c r="X491" s="13"/>
      <c r="Y491" s="13"/>
      <c r="Z491" s="13"/>
      <c r="AA491" s="13"/>
      <c r="AB491" s="13"/>
      <c r="AC491" s="13"/>
      <c r="AD491" s="13"/>
      <c r="AE491" s="13"/>
      <c r="AT491" s="272" t="s">
        <v>266</v>
      </c>
      <c r="AU491" s="272" t="s">
        <v>14</v>
      </c>
      <c r="AV491" s="13" t="s">
        <v>14</v>
      </c>
      <c r="AW491" s="13" t="s">
        <v>36</v>
      </c>
      <c r="AX491" s="13" t="s">
        <v>82</v>
      </c>
      <c r="AY491" s="272" t="s">
        <v>253</v>
      </c>
    </row>
    <row r="492" s="14" customFormat="1">
      <c r="A492" s="14"/>
      <c r="B492" s="273"/>
      <c r="C492" s="274"/>
      <c r="D492" s="258" t="s">
        <v>266</v>
      </c>
      <c r="E492" s="275" t="s">
        <v>1</v>
      </c>
      <c r="F492" s="276" t="s">
        <v>269</v>
      </c>
      <c r="G492" s="274"/>
      <c r="H492" s="277">
        <v>16499.616000000002</v>
      </c>
      <c r="I492" s="278"/>
      <c r="J492" s="274"/>
      <c r="K492" s="274"/>
      <c r="L492" s="279"/>
      <c r="M492" s="280"/>
      <c r="N492" s="281"/>
      <c r="O492" s="281"/>
      <c r="P492" s="281"/>
      <c r="Q492" s="281"/>
      <c r="R492" s="281"/>
      <c r="S492" s="281"/>
      <c r="T492" s="282"/>
      <c r="U492" s="14"/>
      <c r="V492" s="14"/>
      <c r="W492" s="14"/>
      <c r="X492" s="14"/>
      <c r="Y492" s="14"/>
      <c r="Z492" s="14"/>
      <c r="AA492" s="14"/>
      <c r="AB492" s="14"/>
      <c r="AC492" s="14"/>
      <c r="AD492" s="14"/>
      <c r="AE492" s="14"/>
      <c r="AT492" s="283" t="s">
        <v>266</v>
      </c>
      <c r="AU492" s="283" t="s">
        <v>14</v>
      </c>
      <c r="AV492" s="14" t="s">
        <v>259</v>
      </c>
      <c r="AW492" s="14" t="s">
        <v>36</v>
      </c>
      <c r="AX492" s="14" t="s">
        <v>90</v>
      </c>
      <c r="AY492" s="283" t="s">
        <v>253</v>
      </c>
    </row>
    <row r="493" s="2" customFormat="1" ht="36" customHeight="1">
      <c r="A493" s="39"/>
      <c r="B493" s="40"/>
      <c r="C493" s="245" t="s">
        <v>487</v>
      </c>
      <c r="D493" s="245" t="s">
        <v>255</v>
      </c>
      <c r="E493" s="246" t="s">
        <v>1817</v>
      </c>
      <c r="F493" s="247" t="s">
        <v>1794</v>
      </c>
      <c r="G493" s="248" t="s">
        <v>1396</v>
      </c>
      <c r="H493" s="249">
        <v>4124.9040000000005</v>
      </c>
      <c r="I493" s="250"/>
      <c r="J493" s="251">
        <f>ROUND(I493*H493,2)</f>
        <v>0</v>
      </c>
      <c r="K493" s="247" t="s">
        <v>1</v>
      </c>
      <c r="L493" s="45"/>
      <c r="M493" s="252" t="s">
        <v>1</v>
      </c>
      <c r="N493" s="253" t="s">
        <v>47</v>
      </c>
      <c r="O493" s="92"/>
      <c r="P493" s="254">
        <f>O493*H493</f>
        <v>0</v>
      </c>
      <c r="Q493" s="254">
        <v>0.00025999999999999998</v>
      </c>
      <c r="R493" s="254">
        <f>Q493*H493</f>
        <v>1.0724750400000001</v>
      </c>
      <c r="S493" s="254">
        <v>0</v>
      </c>
      <c r="T493" s="255">
        <f>S493*H493</f>
        <v>0</v>
      </c>
      <c r="U493" s="39"/>
      <c r="V493" s="39"/>
      <c r="W493" s="39"/>
      <c r="X493" s="39"/>
      <c r="Y493" s="39"/>
      <c r="Z493" s="39"/>
      <c r="AA493" s="39"/>
      <c r="AB493" s="39"/>
      <c r="AC493" s="39"/>
      <c r="AD493" s="39"/>
      <c r="AE493" s="39"/>
      <c r="AR493" s="256" t="s">
        <v>259</v>
      </c>
      <c r="AT493" s="256" t="s">
        <v>255</v>
      </c>
      <c r="AU493" s="256" t="s">
        <v>14</v>
      </c>
      <c r="AY493" s="18" t="s">
        <v>253</v>
      </c>
      <c r="BE493" s="257">
        <f>IF(N493="základní",J493,0)</f>
        <v>0</v>
      </c>
      <c r="BF493" s="257">
        <f>IF(N493="snížená",J493,0)</f>
        <v>0</v>
      </c>
      <c r="BG493" s="257">
        <f>IF(N493="zákl. přenesená",J493,0)</f>
        <v>0</v>
      </c>
      <c r="BH493" s="257">
        <f>IF(N493="sníž. přenesená",J493,0)</f>
        <v>0</v>
      </c>
      <c r="BI493" s="257">
        <f>IF(N493="nulová",J493,0)</f>
        <v>0</v>
      </c>
      <c r="BJ493" s="18" t="s">
        <v>90</v>
      </c>
      <c r="BK493" s="257">
        <f>ROUND(I493*H493,2)</f>
        <v>0</v>
      </c>
      <c r="BL493" s="18" t="s">
        <v>259</v>
      </c>
      <c r="BM493" s="256" t="s">
        <v>1818</v>
      </c>
    </row>
    <row r="494" s="2" customFormat="1">
      <c r="A494" s="39"/>
      <c r="B494" s="40"/>
      <c r="C494" s="41"/>
      <c r="D494" s="258" t="s">
        <v>261</v>
      </c>
      <c r="E494" s="41"/>
      <c r="F494" s="259" t="s">
        <v>1796</v>
      </c>
      <c r="G494" s="41"/>
      <c r="H494" s="41"/>
      <c r="I494" s="156"/>
      <c r="J494" s="41"/>
      <c r="K494" s="41"/>
      <c r="L494" s="45"/>
      <c r="M494" s="260"/>
      <c r="N494" s="261"/>
      <c r="O494" s="92"/>
      <c r="P494" s="92"/>
      <c r="Q494" s="92"/>
      <c r="R494" s="92"/>
      <c r="S494" s="92"/>
      <c r="T494" s="93"/>
      <c r="U494" s="39"/>
      <c r="V494" s="39"/>
      <c r="W494" s="39"/>
      <c r="X494" s="39"/>
      <c r="Y494" s="39"/>
      <c r="Z494" s="39"/>
      <c r="AA494" s="39"/>
      <c r="AB494" s="39"/>
      <c r="AC494" s="39"/>
      <c r="AD494" s="39"/>
      <c r="AE494" s="39"/>
      <c r="AT494" s="18" t="s">
        <v>261</v>
      </c>
      <c r="AU494" s="18" t="s">
        <v>14</v>
      </c>
    </row>
    <row r="495" s="13" customFormat="1">
      <c r="A495" s="13"/>
      <c r="B495" s="262"/>
      <c r="C495" s="263"/>
      <c r="D495" s="258" t="s">
        <v>266</v>
      </c>
      <c r="E495" s="264" t="s">
        <v>1</v>
      </c>
      <c r="F495" s="265" t="s">
        <v>1408</v>
      </c>
      <c r="G495" s="263"/>
      <c r="H495" s="266">
        <v>4124.9040000000005</v>
      </c>
      <c r="I495" s="267"/>
      <c r="J495" s="263"/>
      <c r="K495" s="263"/>
      <c r="L495" s="268"/>
      <c r="M495" s="269"/>
      <c r="N495" s="270"/>
      <c r="O495" s="270"/>
      <c r="P495" s="270"/>
      <c r="Q495" s="270"/>
      <c r="R495" s="270"/>
      <c r="S495" s="270"/>
      <c r="T495" s="271"/>
      <c r="U495" s="13"/>
      <c r="V495" s="13"/>
      <c r="W495" s="13"/>
      <c r="X495" s="13"/>
      <c r="Y495" s="13"/>
      <c r="Z495" s="13"/>
      <c r="AA495" s="13"/>
      <c r="AB495" s="13"/>
      <c r="AC495" s="13"/>
      <c r="AD495" s="13"/>
      <c r="AE495" s="13"/>
      <c r="AT495" s="272" t="s">
        <v>266</v>
      </c>
      <c r="AU495" s="272" t="s">
        <v>14</v>
      </c>
      <c r="AV495" s="13" t="s">
        <v>14</v>
      </c>
      <c r="AW495" s="13" t="s">
        <v>36</v>
      </c>
      <c r="AX495" s="13" t="s">
        <v>82</v>
      </c>
      <c r="AY495" s="272" t="s">
        <v>253</v>
      </c>
    </row>
    <row r="496" s="14" customFormat="1">
      <c r="A496" s="14"/>
      <c r="B496" s="273"/>
      <c r="C496" s="274"/>
      <c r="D496" s="258" t="s">
        <v>266</v>
      </c>
      <c r="E496" s="275" t="s">
        <v>1</v>
      </c>
      <c r="F496" s="276" t="s">
        <v>269</v>
      </c>
      <c r="G496" s="274"/>
      <c r="H496" s="277">
        <v>4124.9040000000005</v>
      </c>
      <c r="I496" s="278"/>
      <c r="J496" s="274"/>
      <c r="K496" s="274"/>
      <c r="L496" s="279"/>
      <c r="M496" s="280"/>
      <c r="N496" s="281"/>
      <c r="O496" s="281"/>
      <c r="P496" s="281"/>
      <c r="Q496" s="281"/>
      <c r="R496" s="281"/>
      <c r="S496" s="281"/>
      <c r="T496" s="282"/>
      <c r="U496" s="14"/>
      <c r="V496" s="14"/>
      <c r="W496" s="14"/>
      <c r="X496" s="14"/>
      <c r="Y496" s="14"/>
      <c r="Z496" s="14"/>
      <c r="AA496" s="14"/>
      <c r="AB496" s="14"/>
      <c r="AC496" s="14"/>
      <c r="AD496" s="14"/>
      <c r="AE496" s="14"/>
      <c r="AT496" s="283" t="s">
        <v>266</v>
      </c>
      <c r="AU496" s="283" t="s">
        <v>14</v>
      </c>
      <c r="AV496" s="14" t="s">
        <v>259</v>
      </c>
      <c r="AW496" s="14" t="s">
        <v>36</v>
      </c>
      <c r="AX496" s="14" t="s">
        <v>90</v>
      </c>
      <c r="AY496" s="283" t="s">
        <v>253</v>
      </c>
    </row>
    <row r="497" s="2" customFormat="1" ht="48" customHeight="1">
      <c r="A497" s="39"/>
      <c r="B497" s="40"/>
      <c r="C497" s="245" t="s">
        <v>179</v>
      </c>
      <c r="D497" s="245" t="s">
        <v>255</v>
      </c>
      <c r="E497" s="246" t="s">
        <v>1819</v>
      </c>
      <c r="F497" s="247" t="s">
        <v>1820</v>
      </c>
      <c r="G497" s="248" t="s">
        <v>152</v>
      </c>
      <c r="H497" s="249">
        <v>88.867000000000004</v>
      </c>
      <c r="I497" s="250"/>
      <c r="J497" s="251">
        <f>ROUND(I497*H497,2)</f>
        <v>0</v>
      </c>
      <c r="K497" s="247" t="s">
        <v>258</v>
      </c>
      <c r="L497" s="45"/>
      <c r="M497" s="252" t="s">
        <v>1</v>
      </c>
      <c r="N497" s="253" t="s">
        <v>47</v>
      </c>
      <c r="O497" s="92"/>
      <c r="P497" s="254">
        <f>O497*H497</f>
        <v>0</v>
      </c>
      <c r="Q497" s="254">
        <v>0</v>
      </c>
      <c r="R497" s="254">
        <f>Q497*H497</f>
        <v>0</v>
      </c>
      <c r="S497" s="254">
        <v>0</v>
      </c>
      <c r="T497" s="255">
        <f>S497*H497</f>
        <v>0</v>
      </c>
      <c r="U497" s="39"/>
      <c r="V497" s="39"/>
      <c r="W497" s="39"/>
      <c r="X497" s="39"/>
      <c r="Y497" s="39"/>
      <c r="Z497" s="39"/>
      <c r="AA497" s="39"/>
      <c r="AB497" s="39"/>
      <c r="AC497" s="39"/>
      <c r="AD497" s="39"/>
      <c r="AE497" s="39"/>
      <c r="AR497" s="256" t="s">
        <v>259</v>
      </c>
      <c r="AT497" s="256" t="s">
        <v>255</v>
      </c>
      <c r="AU497" s="256" t="s">
        <v>14</v>
      </c>
      <c r="AY497" s="18" t="s">
        <v>253</v>
      </c>
      <c r="BE497" s="257">
        <f>IF(N497="základní",J497,0)</f>
        <v>0</v>
      </c>
      <c r="BF497" s="257">
        <f>IF(N497="snížená",J497,0)</f>
        <v>0</v>
      </c>
      <c r="BG497" s="257">
        <f>IF(N497="zákl. přenesená",J497,0)</f>
        <v>0</v>
      </c>
      <c r="BH497" s="257">
        <f>IF(N497="sníž. přenesená",J497,0)</f>
        <v>0</v>
      </c>
      <c r="BI497" s="257">
        <f>IF(N497="nulová",J497,0)</f>
        <v>0</v>
      </c>
      <c r="BJ497" s="18" t="s">
        <v>90</v>
      </c>
      <c r="BK497" s="257">
        <f>ROUND(I497*H497,2)</f>
        <v>0</v>
      </c>
      <c r="BL497" s="18" t="s">
        <v>259</v>
      </c>
      <c r="BM497" s="256" t="s">
        <v>1821</v>
      </c>
    </row>
    <row r="498" s="2" customFormat="1">
      <c r="A498" s="39"/>
      <c r="B498" s="40"/>
      <c r="C498" s="41"/>
      <c r="D498" s="258" t="s">
        <v>261</v>
      </c>
      <c r="E498" s="41"/>
      <c r="F498" s="259" t="s">
        <v>396</v>
      </c>
      <c r="G498" s="41"/>
      <c r="H498" s="41"/>
      <c r="I498" s="156"/>
      <c r="J498" s="41"/>
      <c r="K498" s="41"/>
      <c r="L498" s="45"/>
      <c r="M498" s="260"/>
      <c r="N498" s="261"/>
      <c r="O498" s="92"/>
      <c r="P498" s="92"/>
      <c r="Q498" s="92"/>
      <c r="R498" s="92"/>
      <c r="S498" s="92"/>
      <c r="T498" s="93"/>
      <c r="U498" s="39"/>
      <c r="V498" s="39"/>
      <c r="W498" s="39"/>
      <c r="X498" s="39"/>
      <c r="Y498" s="39"/>
      <c r="Z498" s="39"/>
      <c r="AA498" s="39"/>
      <c r="AB498" s="39"/>
      <c r="AC498" s="39"/>
      <c r="AD498" s="39"/>
      <c r="AE498" s="39"/>
      <c r="AT498" s="18" t="s">
        <v>261</v>
      </c>
      <c r="AU498" s="18" t="s">
        <v>14</v>
      </c>
    </row>
    <row r="499" s="13" customFormat="1">
      <c r="A499" s="13"/>
      <c r="B499" s="262"/>
      <c r="C499" s="263"/>
      <c r="D499" s="258" t="s">
        <v>266</v>
      </c>
      <c r="E499" s="264" t="s">
        <v>1</v>
      </c>
      <c r="F499" s="265" t="s">
        <v>1822</v>
      </c>
      <c r="G499" s="263"/>
      <c r="H499" s="266">
        <v>88.867000000000004</v>
      </c>
      <c r="I499" s="267"/>
      <c r="J499" s="263"/>
      <c r="K499" s="263"/>
      <c r="L499" s="268"/>
      <c r="M499" s="269"/>
      <c r="N499" s="270"/>
      <c r="O499" s="270"/>
      <c r="P499" s="270"/>
      <c r="Q499" s="270"/>
      <c r="R499" s="270"/>
      <c r="S499" s="270"/>
      <c r="T499" s="271"/>
      <c r="U499" s="13"/>
      <c r="V499" s="13"/>
      <c r="W499" s="13"/>
      <c r="X499" s="13"/>
      <c r="Y499" s="13"/>
      <c r="Z499" s="13"/>
      <c r="AA499" s="13"/>
      <c r="AB499" s="13"/>
      <c r="AC499" s="13"/>
      <c r="AD499" s="13"/>
      <c r="AE499" s="13"/>
      <c r="AT499" s="272" t="s">
        <v>266</v>
      </c>
      <c r="AU499" s="272" t="s">
        <v>14</v>
      </c>
      <c r="AV499" s="13" t="s">
        <v>14</v>
      </c>
      <c r="AW499" s="13" t="s">
        <v>36</v>
      </c>
      <c r="AX499" s="13" t="s">
        <v>82</v>
      </c>
      <c r="AY499" s="272" t="s">
        <v>253</v>
      </c>
    </row>
    <row r="500" s="14" customFormat="1">
      <c r="A500" s="14"/>
      <c r="B500" s="273"/>
      <c r="C500" s="274"/>
      <c r="D500" s="258" t="s">
        <v>266</v>
      </c>
      <c r="E500" s="275" t="s">
        <v>1</v>
      </c>
      <c r="F500" s="276" t="s">
        <v>269</v>
      </c>
      <c r="G500" s="274"/>
      <c r="H500" s="277">
        <v>88.867000000000004</v>
      </c>
      <c r="I500" s="278"/>
      <c r="J500" s="274"/>
      <c r="K500" s="274"/>
      <c r="L500" s="279"/>
      <c r="M500" s="280"/>
      <c r="N500" s="281"/>
      <c r="O500" s="281"/>
      <c r="P500" s="281"/>
      <c r="Q500" s="281"/>
      <c r="R500" s="281"/>
      <c r="S500" s="281"/>
      <c r="T500" s="282"/>
      <c r="U500" s="14"/>
      <c r="V500" s="14"/>
      <c r="W500" s="14"/>
      <c r="X500" s="14"/>
      <c r="Y500" s="14"/>
      <c r="Z500" s="14"/>
      <c r="AA500" s="14"/>
      <c r="AB500" s="14"/>
      <c r="AC500" s="14"/>
      <c r="AD500" s="14"/>
      <c r="AE500" s="14"/>
      <c r="AT500" s="283" t="s">
        <v>266</v>
      </c>
      <c r="AU500" s="283" t="s">
        <v>14</v>
      </c>
      <c r="AV500" s="14" t="s">
        <v>259</v>
      </c>
      <c r="AW500" s="14" t="s">
        <v>36</v>
      </c>
      <c r="AX500" s="14" t="s">
        <v>90</v>
      </c>
      <c r="AY500" s="283" t="s">
        <v>253</v>
      </c>
    </row>
    <row r="501" s="2" customFormat="1" ht="48" customHeight="1">
      <c r="A501" s="39"/>
      <c r="B501" s="40"/>
      <c r="C501" s="245" t="s">
        <v>499</v>
      </c>
      <c r="D501" s="245" t="s">
        <v>255</v>
      </c>
      <c r="E501" s="246" t="s">
        <v>1823</v>
      </c>
      <c r="F501" s="247" t="s">
        <v>1824</v>
      </c>
      <c r="G501" s="248" t="s">
        <v>152</v>
      </c>
      <c r="H501" s="249">
        <v>22.216999999999999</v>
      </c>
      <c r="I501" s="250"/>
      <c r="J501" s="251">
        <f>ROUND(I501*H501,2)</f>
        <v>0</v>
      </c>
      <c r="K501" s="247" t="s">
        <v>258</v>
      </c>
      <c r="L501" s="45"/>
      <c r="M501" s="252" t="s">
        <v>1</v>
      </c>
      <c r="N501" s="253" t="s">
        <v>47</v>
      </c>
      <c r="O501" s="92"/>
      <c r="P501" s="254">
        <f>O501*H501</f>
        <v>0</v>
      </c>
      <c r="Q501" s="254">
        <v>0</v>
      </c>
      <c r="R501" s="254">
        <f>Q501*H501</f>
        <v>0</v>
      </c>
      <c r="S501" s="254">
        <v>0</v>
      </c>
      <c r="T501" s="255">
        <f>S501*H501</f>
        <v>0</v>
      </c>
      <c r="U501" s="39"/>
      <c r="V501" s="39"/>
      <c r="W501" s="39"/>
      <c r="X501" s="39"/>
      <c r="Y501" s="39"/>
      <c r="Z501" s="39"/>
      <c r="AA501" s="39"/>
      <c r="AB501" s="39"/>
      <c r="AC501" s="39"/>
      <c r="AD501" s="39"/>
      <c r="AE501" s="39"/>
      <c r="AR501" s="256" t="s">
        <v>259</v>
      </c>
      <c r="AT501" s="256" t="s">
        <v>255</v>
      </c>
      <c r="AU501" s="256" t="s">
        <v>14</v>
      </c>
      <c r="AY501" s="18" t="s">
        <v>253</v>
      </c>
      <c r="BE501" s="257">
        <f>IF(N501="základní",J501,0)</f>
        <v>0</v>
      </c>
      <c r="BF501" s="257">
        <f>IF(N501="snížená",J501,0)</f>
        <v>0</v>
      </c>
      <c r="BG501" s="257">
        <f>IF(N501="zákl. přenesená",J501,0)</f>
        <v>0</v>
      </c>
      <c r="BH501" s="257">
        <f>IF(N501="sníž. přenesená",J501,0)</f>
        <v>0</v>
      </c>
      <c r="BI501" s="257">
        <f>IF(N501="nulová",J501,0)</f>
        <v>0</v>
      </c>
      <c r="BJ501" s="18" t="s">
        <v>90</v>
      </c>
      <c r="BK501" s="257">
        <f>ROUND(I501*H501,2)</f>
        <v>0</v>
      </c>
      <c r="BL501" s="18" t="s">
        <v>259</v>
      </c>
      <c r="BM501" s="256" t="s">
        <v>1825</v>
      </c>
    </row>
    <row r="502" s="2" customFormat="1">
      <c r="A502" s="39"/>
      <c r="B502" s="40"/>
      <c r="C502" s="41"/>
      <c r="D502" s="258" t="s">
        <v>261</v>
      </c>
      <c r="E502" s="41"/>
      <c r="F502" s="259" t="s">
        <v>396</v>
      </c>
      <c r="G502" s="41"/>
      <c r="H502" s="41"/>
      <c r="I502" s="156"/>
      <c r="J502" s="41"/>
      <c r="K502" s="41"/>
      <c r="L502" s="45"/>
      <c r="M502" s="260"/>
      <c r="N502" s="261"/>
      <c r="O502" s="92"/>
      <c r="P502" s="92"/>
      <c r="Q502" s="92"/>
      <c r="R502" s="92"/>
      <c r="S502" s="92"/>
      <c r="T502" s="93"/>
      <c r="U502" s="39"/>
      <c r="V502" s="39"/>
      <c r="W502" s="39"/>
      <c r="X502" s="39"/>
      <c r="Y502" s="39"/>
      <c r="Z502" s="39"/>
      <c r="AA502" s="39"/>
      <c r="AB502" s="39"/>
      <c r="AC502" s="39"/>
      <c r="AD502" s="39"/>
      <c r="AE502" s="39"/>
      <c r="AT502" s="18" t="s">
        <v>261</v>
      </c>
      <c r="AU502" s="18" t="s">
        <v>14</v>
      </c>
    </row>
    <row r="503" s="13" customFormat="1">
      <c r="A503" s="13"/>
      <c r="B503" s="262"/>
      <c r="C503" s="263"/>
      <c r="D503" s="258" t="s">
        <v>266</v>
      </c>
      <c r="E503" s="264" t="s">
        <v>1</v>
      </c>
      <c r="F503" s="265" t="s">
        <v>1826</v>
      </c>
      <c r="G503" s="263"/>
      <c r="H503" s="266">
        <v>22.216999999999999</v>
      </c>
      <c r="I503" s="267"/>
      <c r="J503" s="263"/>
      <c r="K503" s="263"/>
      <c r="L503" s="268"/>
      <c r="M503" s="269"/>
      <c r="N503" s="270"/>
      <c r="O503" s="270"/>
      <c r="P503" s="270"/>
      <c r="Q503" s="270"/>
      <c r="R503" s="270"/>
      <c r="S503" s="270"/>
      <c r="T503" s="271"/>
      <c r="U503" s="13"/>
      <c r="V503" s="13"/>
      <c r="W503" s="13"/>
      <c r="X503" s="13"/>
      <c r="Y503" s="13"/>
      <c r="Z503" s="13"/>
      <c r="AA503" s="13"/>
      <c r="AB503" s="13"/>
      <c r="AC503" s="13"/>
      <c r="AD503" s="13"/>
      <c r="AE503" s="13"/>
      <c r="AT503" s="272" t="s">
        <v>266</v>
      </c>
      <c r="AU503" s="272" t="s">
        <v>14</v>
      </c>
      <c r="AV503" s="13" t="s">
        <v>14</v>
      </c>
      <c r="AW503" s="13" t="s">
        <v>36</v>
      </c>
      <c r="AX503" s="13" t="s">
        <v>82</v>
      </c>
      <c r="AY503" s="272" t="s">
        <v>253</v>
      </c>
    </row>
    <row r="504" s="14" customFormat="1">
      <c r="A504" s="14"/>
      <c r="B504" s="273"/>
      <c r="C504" s="274"/>
      <c r="D504" s="258" t="s">
        <v>266</v>
      </c>
      <c r="E504" s="275" t="s">
        <v>1</v>
      </c>
      <c r="F504" s="276" t="s">
        <v>269</v>
      </c>
      <c r="G504" s="274"/>
      <c r="H504" s="277">
        <v>22.216999999999999</v>
      </c>
      <c r="I504" s="278"/>
      <c r="J504" s="274"/>
      <c r="K504" s="274"/>
      <c r="L504" s="279"/>
      <c r="M504" s="280"/>
      <c r="N504" s="281"/>
      <c r="O504" s="281"/>
      <c r="P504" s="281"/>
      <c r="Q504" s="281"/>
      <c r="R504" s="281"/>
      <c r="S504" s="281"/>
      <c r="T504" s="282"/>
      <c r="U504" s="14"/>
      <c r="V504" s="14"/>
      <c r="W504" s="14"/>
      <c r="X504" s="14"/>
      <c r="Y504" s="14"/>
      <c r="Z504" s="14"/>
      <c r="AA504" s="14"/>
      <c r="AB504" s="14"/>
      <c r="AC504" s="14"/>
      <c r="AD504" s="14"/>
      <c r="AE504" s="14"/>
      <c r="AT504" s="283" t="s">
        <v>266</v>
      </c>
      <c r="AU504" s="283" t="s">
        <v>14</v>
      </c>
      <c r="AV504" s="14" t="s">
        <v>259</v>
      </c>
      <c r="AW504" s="14" t="s">
        <v>36</v>
      </c>
      <c r="AX504" s="14" t="s">
        <v>90</v>
      </c>
      <c r="AY504" s="283" t="s">
        <v>253</v>
      </c>
    </row>
    <row r="505" s="2" customFormat="1" ht="48" customHeight="1">
      <c r="A505" s="39"/>
      <c r="B505" s="40"/>
      <c r="C505" s="245" t="s">
        <v>503</v>
      </c>
      <c r="D505" s="245" t="s">
        <v>255</v>
      </c>
      <c r="E505" s="246" t="s">
        <v>1827</v>
      </c>
      <c r="F505" s="247" t="s">
        <v>1828</v>
      </c>
      <c r="G505" s="248" t="s">
        <v>152</v>
      </c>
      <c r="H505" s="249">
        <v>508.757</v>
      </c>
      <c r="I505" s="250"/>
      <c r="J505" s="251">
        <f>ROUND(I505*H505,2)</f>
        <v>0</v>
      </c>
      <c r="K505" s="247" t="s">
        <v>258</v>
      </c>
      <c r="L505" s="45"/>
      <c r="M505" s="252" t="s">
        <v>1</v>
      </c>
      <c r="N505" s="253" t="s">
        <v>47</v>
      </c>
      <c r="O505" s="92"/>
      <c r="P505" s="254">
        <f>O505*H505</f>
        <v>0</v>
      </c>
      <c r="Q505" s="254">
        <v>0</v>
      </c>
      <c r="R505" s="254">
        <f>Q505*H505</f>
        <v>0</v>
      </c>
      <c r="S505" s="254">
        <v>0</v>
      </c>
      <c r="T505" s="255">
        <f>S505*H505</f>
        <v>0</v>
      </c>
      <c r="U505" s="39"/>
      <c r="V505" s="39"/>
      <c r="W505" s="39"/>
      <c r="X505" s="39"/>
      <c r="Y505" s="39"/>
      <c r="Z505" s="39"/>
      <c r="AA505" s="39"/>
      <c r="AB505" s="39"/>
      <c r="AC505" s="39"/>
      <c r="AD505" s="39"/>
      <c r="AE505" s="39"/>
      <c r="AR505" s="256" t="s">
        <v>259</v>
      </c>
      <c r="AT505" s="256" t="s">
        <v>255</v>
      </c>
      <c r="AU505" s="256" t="s">
        <v>14</v>
      </c>
      <c r="AY505" s="18" t="s">
        <v>253</v>
      </c>
      <c r="BE505" s="257">
        <f>IF(N505="základní",J505,0)</f>
        <v>0</v>
      </c>
      <c r="BF505" s="257">
        <f>IF(N505="snížená",J505,0)</f>
        <v>0</v>
      </c>
      <c r="BG505" s="257">
        <f>IF(N505="zákl. přenesená",J505,0)</f>
        <v>0</v>
      </c>
      <c r="BH505" s="257">
        <f>IF(N505="sníž. přenesená",J505,0)</f>
        <v>0</v>
      </c>
      <c r="BI505" s="257">
        <f>IF(N505="nulová",J505,0)</f>
        <v>0</v>
      </c>
      <c r="BJ505" s="18" t="s">
        <v>90</v>
      </c>
      <c r="BK505" s="257">
        <f>ROUND(I505*H505,2)</f>
        <v>0</v>
      </c>
      <c r="BL505" s="18" t="s">
        <v>259</v>
      </c>
      <c r="BM505" s="256" t="s">
        <v>1829</v>
      </c>
    </row>
    <row r="506" s="2" customFormat="1">
      <c r="A506" s="39"/>
      <c r="B506" s="40"/>
      <c r="C506" s="41"/>
      <c r="D506" s="258" t="s">
        <v>261</v>
      </c>
      <c r="E506" s="41"/>
      <c r="F506" s="259" t="s">
        <v>402</v>
      </c>
      <c r="G506" s="41"/>
      <c r="H506" s="41"/>
      <c r="I506" s="156"/>
      <c r="J506" s="41"/>
      <c r="K506" s="41"/>
      <c r="L506" s="45"/>
      <c r="M506" s="260"/>
      <c r="N506" s="261"/>
      <c r="O506" s="92"/>
      <c r="P506" s="92"/>
      <c r="Q506" s="92"/>
      <c r="R506" s="92"/>
      <c r="S506" s="92"/>
      <c r="T506" s="93"/>
      <c r="U506" s="39"/>
      <c r="V506" s="39"/>
      <c r="W506" s="39"/>
      <c r="X506" s="39"/>
      <c r="Y506" s="39"/>
      <c r="Z506" s="39"/>
      <c r="AA506" s="39"/>
      <c r="AB506" s="39"/>
      <c r="AC506" s="39"/>
      <c r="AD506" s="39"/>
      <c r="AE506" s="39"/>
      <c r="AT506" s="18" t="s">
        <v>261</v>
      </c>
      <c r="AU506" s="18" t="s">
        <v>14</v>
      </c>
    </row>
    <row r="507" s="13" customFormat="1">
      <c r="A507" s="13"/>
      <c r="B507" s="262"/>
      <c r="C507" s="263"/>
      <c r="D507" s="258" t="s">
        <v>266</v>
      </c>
      <c r="E507" s="264" t="s">
        <v>1</v>
      </c>
      <c r="F507" s="265" t="s">
        <v>1830</v>
      </c>
      <c r="G507" s="263"/>
      <c r="H507" s="266">
        <v>508.757</v>
      </c>
      <c r="I507" s="267"/>
      <c r="J507" s="263"/>
      <c r="K507" s="263"/>
      <c r="L507" s="268"/>
      <c r="M507" s="269"/>
      <c r="N507" s="270"/>
      <c r="O507" s="270"/>
      <c r="P507" s="270"/>
      <c r="Q507" s="270"/>
      <c r="R507" s="270"/>
      <c r="S507" s="270"/>
      <c r="T507" s="271"/>
      <c r="U507" s="13"/>
      <c r="V507" s="13"/>
      <c r="W507" s="13"/>
      <c r="X507" s="13"/>
      <c r="Y507" s="13"/>
      <c r="Z507" s="13"/>
      <c r="AA507" s="13"/>
      <c r="AB507" s="13"/>
      <c r="AC507" s="13"/>
      <c r="AD507" s="13"/>
      <c r="AE507" s="13"/>
      <c r="AT507" s="272" t="s">
        <v>266</v>
      </c>
      <c r="AU507" s="272" t="s">
        <v>14</v>
      </c>
      <c r="AV507" s="13" t="s">
        <v>14</v>
      </c>
      <c r="AW507" s="13" t="s">
        <v>36</v>
      </c>
      <c r="AX507" s="13" t="s">
        <v>82</v>
      </c>
      <c r="AY507" s="272" t="s">
        <v>253</v>
      </c>
    </row>
    <row r="508" s="14" customFormat="1">
      <c r="A508" s="14"/>
      <c r="B508" s="273"/>
      <c r="C508" s="274"/>
      <c r="D508" s="258" t="s">
        <v>266</v>
      </c>
      <c r="E508" s="275" t="s">
        <v>1</v>
      </c>
      <c r="F508" s="276" t="s">
        <v>269</v>
      </c>
      <c r="G508" s="274"/>
      <c r="H508" s="277">
        <v>508.757</v>
      </c>
      <c r="I508" s="278"/>
      <c r="J508" s="274"/>
      <c r="K508" s="274"/>
      <c r="L508" s="279"/>
      <c r="M508" s="280"/>
      <c r="N508" s="281"/>
      <c r="O508" s="281"/>
      <c r="P508" s="281"/>
      <c r="Q508" s="281"/>
      <c r="R508" s="281"/>
      <c r="S508" s="281"/>
      <c r="T508" s="282"/>
      <c r="U508" s="14"/>
      <c r="V508" s="14"/>
      <c r="W508" s="14"/>
      <c r="X508" s="14"/>
      <c r="Y508" s="14"/>
      <c r="Z508" s="14"/>
      <c r="AA508" s="14"/>
      <c r="AB508" s="14"/>
      <c r="AC508" s="14"/>
      <c r="AD508" s="14"/>
      <c r="AE508" s="14"/>
      <c r="AT508" s="283" t="s">
        <v>266</v>
      </c>
      <c r="AU508" s="283" t="s">
        <v>14</v>
      </c>
      <c r="AV508" s="14" t="s">
        <v>259</v>
      </c>
      <c r="AW508" s="14" t="s">
        <v>36</v>
      </c>
      <c r="AX508" s="14" t="s">
        <v>90</v>
      </c>
      <c r="AY508" s="283" t="s">
        <v>253</v>
      </c>
    </row>
    <row r="509" s="2" customFormat="1" ht="48" customHeight="1">
      <c r="A509" s="39"/>
      <c r="B509" s="40"/>
      <c r="C509" s="245" t="s">
        <v>508</v>
      </c>
      <c r="D509" s="245" t="s">
        <v>255</v>
      </c>
      <c r="E509" s="246" t="s">
        <v>399</v>
      </c>
      <c r="F509" s="247" t="s">
        <v>400</v>
      </c>
      <c r="G509" s="248" t="s">
        <v>152</v>
      </c>
      <c r="H509" s="249">
        <v>731.11900000000003</v>
      </c>
      <c r="I509" s="250"/>
      <c r="J509" s="251">
        <f>ROUND(I509*H509,2)</f>
        <v>0</v>
      </c>
      <c r="K509" s="247" t="s">
        <v>258</v>
      </c>
      <c r="L509" s="45"/>
      <c r="M509" s="252" t="s">
        <v>1</v>
      </c>
      <c r="N509" s="253" t="s">
        <v>47</v>
      </c>
      <c r="O509" s="92"/>
      <c r="P509" s="254">
        <f>O509*H509</f>
        <v>0</v>
      </c>
      <c r="Q509" s="254">
        <v>0</v>
      </c>
      <c r="R509" s="254">
        <f>Q509*H509</f>
        <v>0</v>
      </c>
      <c r="S509" s="254">
        <v>0</v>
      </c>
      <c r="T509" s="255">
        <f>S509*H509</f>
        <v>0</v>
      </c>
      <c r="U509" s="39"/>
      <c r="V509" s="39"/>
      <c r="W509" s="39"/>
      <c r="X509" s="39"/>
      <c r="Y509" s="39"/>
      <c r="Z509" s="39"/>
      <c r="AA509" s="39"/>
      <c r="AB509" s="39"/>
      <c r="AC509" s="39"/>
      <c r="AD509" s="39"/>
      <c r="AE509" s="39"/>
      <c r="AR509" s="256" t="s">
        <v>259</v>
      </c>
      <c r="AT509" s="256" t="s">
        <v>255</v>
      </c>
      <c r="AU509" s="256" t="s">
        <v>14</v>
      </c>
      <c r="AY509" s="18" t="s">
        <v>253</v>
      </c>
      <c r="BE509" s="257">
        <f>IF(N509="základní",J509,0)</f>
        <v>0</v>
      </c>
      <c r="BF509" s="257">
        <f>IF(N509="snížená",J509,0)</f>
        <v>0</v>
      </c>
      <c r="BG509" s="257">
        <f>IF(N509="zákl. přenesená",J509,0)</f>
        <v>0</v>
      </c>
      <c r="BH509" s="257">
        <f>IF(N509="sníž. přenesená",J509,0)</f>
        <v>0</v>
      </c>
      <c r="BI509" s="257">
        <f>IF(N509="nulová",J509,0)</f>
        <v>0</v>
      </c>
      <c r="BJ509" s="18" t="s">
        <v>90</v>
      </c>
      <c r="BK509" s="257">
        <f>ROUND(I509*H509,2)</f>
        <v>0</v>
      </c>
      <c r="BL509" s="18" t="s">
        <v>259</v>
      </c>
      <c r="BM509" s="256" t="s">
        <v>1831</v>
      </c>
    </row>
    <row r="510" s="2" customFormat="1">
      <c r="A510" s="39"/>
      <c r="B510" s="40"/>
      <c r="C510" s="41"/>
      <c r="D510" s="258" t="s">
        <v>261</v>
      </c>
      <c r="E510" s="41"/>
      <c r="F510" s="259" t="s">
        <v>402</v>
      </c>
      <c r="G510" s="41"/>
      <c r="H510" s="41"/>
      <c r="I510" s="156"/>
      <c r="J510" s="41"/>
      <c r="K510" s="41"/>
      <c r="L510" s="45"/>
      <c r="M510" s="260"/>
      <c r="N510" s="261"/>
      <c r="O510" s="92"/>
      <c r="P510" s="92"/>
      <c r="Q510" s="92"/>
      <c r="R510" s="92"/>
      <c r="S510" s="92"/>
      <c r="T510" s="93"/>
      <c r="U510" s="39"/>
      <c r="V510" s="39"/>
      <c r="W510" s="39"/>
      <c r="X510" s="39"/>
      <c r="Y510" s="39"/>
      <c r="Z510" s="39"/>
      <c r="AA510" s="39"/>
      <c r="AB510" s="39"/>
      <c r="AC510" s="39"/>
      <c r="AD510" s="39"/>
      <c r="AE510" s="39"/>
      <c r="AT510" s="18" t="s">
        <v>261</v>
      </c>
      <c r="AU510" s="18" t="s">
        <v>14</v>
      </c>
    </row>
    <row r="511" s="15" customFormat="1">
      <c r="A511" s="15"/>
      <c r="B511" s="294"/>
      <c r="C511" s="295"/>
      <c r="D511" s="258" t="s">
        <v>266</v>
      </c>
      <c r="E511" s="296" t="s">
        <v>1</v>
      </c>
      <c r="F511" s="297" t="s">
        <v>1832</v>
      </c>
      <c r="G511" s="295"/>
      <c r="H511" s="296" t="s">
        <v>1</v>
      </c>
      <c r="I511" s="298"/>
      <c r="J511" s="295"/>
      <c r="K511" s="295"/>
      <c r="L511" s="299"/>
      <c r="M511" s="300"/>
      <c r="N511" s="301"/>
      <c r="O511" s="301"/>
      <c r="P511" s="301"/>
      <c r="Q511" s="301"/>
      <c r="R511" s="301"/>
      <c r="S511" s="301"/>
      <c r="T511" s="302"/>
      <c r="U511" s="15"/>
      <c r="V511" s="15"/>
      <c r="W511" s="15"/>
      <c r="X511" s="15"/>
      <c r="Y511" s="15"/>
      <c r="Z511" s="15"/>
      <c r="AA511" s="15"/>
      <c r="AB511" s="15"/>
      <c r="AC511" s="15"/>
      <c r="AD511" s="15"/>
      <c r="AE511" s="15"/>
      <c r="AT511" s="303" t="s">
        <v>266</v>
      </c>
      <c r="AU511" s="303" t="s">
        <v>14</v>
      </c>
      <c r="AV511" s="15" t="s">
        <v>90</v>
      </c>
      <c r="AW511" s="15" t="s">
        <v>36</v>
      </c>
      <c r="AX511" s="15" t="s">
        <v>82</v>
      </c>
      <c r="AY511" s="303" t="s">
        <v>253</v>
      </c>
    </row>
    <row r="512" s="13" customFormat="1">
      <c r="A512" s="13"/>
      <c r="B512" s="262"/>
      <c r="C512" s="263"/>
      <c r="D512" s="258" t="s">
        <v>266</v>
      </c>
      <c r="E512" s="264" t="s">
        <v>1</v>
      </c>
      <c r="F512" s="265" t="s">
        <v>1833</v>
      </c>
      <c r="G512" s="263"/>
      <c r="H512" s="266">
        <v>731.11900000000003</v>
      </c>
      <c r="I512" s="267"/>
      <c r="J512" s="263"/>
      <c r="K512" s="263"/>
      <c r="L512" s="268"/>
      <c r="M512" s="269"/>
      <c r="N512" s="270"/>
      <c r="O512" s="270"/>
      <c r="P512" s="270"/>
      <c r="Q512" s="270"/>
      <c r="R512" s="270"/>
      <c r="S512" s="270"/>
      <c r="T512" s="271"/>
      <c r="U512" s="13"/>
      <c r="V512" s="13"/>
      <c r="W512" s="13"/>
      <c r="X512" s="13"/>
      <c r="Y512" s="13"/>
      <c r="Z512" s="13"/>
      <c r="AA512" s="13"/>
      <c r="AB512" s="13"/>
      <c r="AC512" s="13"/>
      <c r="AD512" s="13"/>
      <c r="AE512" s="13"/>
      <c r="AT512" s="272" t="s">
        <v>266</v>
      </c>
      <c r="AU512" s="272" t="s">
        <v>14</v>
      </c>
      <c r="AV512" s="13" t="s">
        <v>14</v>
      </c>
      <c r="AW512" s="13" t="s">
        <v>36</v>
      </c>
      <c r="AX512" s="13" t="s">
        <v>82</v>
      </c>
      <c r="AY512" s="272" t="s">
        <v>253</v>
      </c>
    </row>
    <row r="513" s="14" customFormat="1">
      <c r="A513" s="14"/>
      <c r="B513" s="273"/>
      <c r="C513" s="274"/>
      <c r="D513" s="258" t="s">
        <v>266</v>
      </c>
      <c r="E513" s="275" t="s">
        <v>180</v>
      </c>
      <c r="F513" s="276" t="s">
        <v>269</v>
      </c>
      <c r="G513" s="274"/>
      <c r="H513" s="277">
        <v>731.11900000000003</v>
      </c>
      <c r="I513" s="278"/>
      <c r="J513" s="274"/>
      <c r="K513" s="274"/>
      <c r="L513" s="279"/>
      <c r="M513" s="280"/>
      <c r="N513" s="281"/>
      <c r="O513" s="281"/>
      <c r="P513" s="281"/>
      <c r="Q513" s="281"/>
      <c r="R513" s="281"/>
      <c r="S513" s="281"/>
      <c r="T513" s="282"/>
      <c r="U513" s="14"/>
      <c r="V513" s="14"/>
      <c r="W513" s="14"/>
      <c r="X513" s="14"/>
      <c r="Y513" s="14"/>
      <c r="Z513" s="14"/>
      <c r="AA513" s="14"/>
      <c r="AB513" s="14"/>
      <c r="AC513" s="14"/>
      <c r="AD513" s="14"/>
      <c r="AE513" s="14"/>
      <c r="AT513" s="283" t="s">
        <v>266</v>
      </c>
      <c r="AU513" s="283" t="s">
        <v>14</v>
      </c>
      <c r="AV513" s="14" t="s">
        <v>259</v>
      </c>
      <c r="AW513" s="14" t="s">
        <v>36</v>
      </c>
      <c r="AX513" s="14" t="s">
        <v>90</v>
      </c>
      <c r="AY513" s="283" t="s">
        <v>253</v>
      </c>
    </row>
    <row r="514" s="2" customFormat="1" ht="48" customHeight="1">
      <c r="A514" s="39"/>
      <c r="B514" s="40"/>
      <c r="C514" s="245" t="s">
        <v>512</v>
      </c>
      <c r="D514" s="245" t="s">
        <v>255</v>
      </c>
      <c r="E514" s="246" t="s">
        <v>1834</v>
      </c>
      <c r="F514" s="247" t="s">
        <v>1835</v>
      </c>
      <c r="G514" s="248" t="s">
        <v>152</v>
      </c>
      <c r="H514" s="249">
        <v>63.859999999999999</v>
      </c>
      <c r="I514" s="250"/>
      <c r="J514" s="251">
        <f>ROUND(I514*H514,2)</f>
        <v>0</v>
      </c>
      <c r="K514" s="247" t="s">
        <v>258</v>
      </c>
      <c r="L514" s="45"/>
      <c r="M514" s="252" t="s">
        <v>1</v>
      </c>
      <c r="N514" s="253" t="s">
        <v>47</v>
      </c>
      <c r="O514" s="92"/>
      <c r="P514" s="254">
        <f>O514*H514</f>
        <v>0</v>
      </c>
      <c r="Q514" s="254">
        <v>0</v>
      </c>
      <c r="R514" s="254">
        <f>Q514*H514</f>
        <v>0</v>
      </c>
      <c r="S514" s="254">
        <v>0</v>
      </c>
      <c r="T514" s="255">
        <f>S514*H514</f>
        <v>0</v>
      </c>
      <c r="U514" s="39"/>
      <c r="V514" s="39"/>
      <c r="W514" s="39"/>
      <c r="X514" s="39"/>
      <c r="Y514" s="39"/>
      <c r="Z514" s="39"/>
      <c r="AA514" s="39"/>
      <c r="AB514" s="39"/>
      <c r="AC514" s="39"/>
      <c r="AD514" s="39"/>
      <c r="AE514" s="39"/>
      <c r="AR514" s="256" t="s">
        <v>259</v>
      </c>
      <c r="AT514" s="256" t="s">
        <v>255</v>
      </c>
      <c r="AU514" s="256" t="s">
        <v>14</v>
      </c>
      <c r="AY514" s="18" t="s">
        <v>253</v>
      </c>
      <c r="BE514" s="257">
        <f>IF(N514="základní",J514,0)</f>
        <v>0</v>
      </c>
      <c r="BF514" s="257">
        <f>IF(N514="snížená",J514,0)</f>
        <v>0</v>
      </c>
      <c r="BG514" s="257">
        <f>IF(N514="zákl. přenesená",J514,0)</f>
        <v>0</v>
      </c>
      <c r="BH514" s="257">
        <f>IF(N514="sníž. přenesená",J514,0)</f>
        <v>0</v>
      </c>
      <c r="BI514" s="257">
        <f>IF(N514="nulová",J514,0)</f>
        <v>0</v>
      </c>
      <c r="BJ514" s="18" t="s">
        <v>90</v>
      </c>
      <c r="BK514" s="257">
        <f>ROUND(I514*H514,2)</f>
        <v>0</v>
      </c>
      <c r="BL514" s="18" t="s">
        <v>259</v>
      </c>
      <c r="BM514" s="256" t="s">
        <v>1836</v>
      </c>
    </row>
    <row r="515" s="2" customFormat="1">
      <c r="A515" s="39"/>
      <c r="B515" s="40"/>
      <c r="C515" s="41"/>
      <c r="D515" s="258" t="s">
        <v>261</v>
      </c>
      <c r="E515" s="41"/>
      <c r="F515" s="259" t="s">
        <v>402</v>
      </c>
      <c r="G515" s="41"/>
      <c r="H515" s="41"/>
      <c r="I515" s="156"/>
      <c r="J515" s="41"/>
      <c r="K515" s="41"/>
      <c r="L515" s="45"/>
      <c r="M515" s="260"/>
      <c r="N515" s="261"/>
      <c r="O515" s="92"/>
      <c r="P515" s="92"/>
      <c r="Q515" s="92"/>
      <c r="R515" s="92"/>
      <c r="S515" s="92"/>
      <c r="T515" s="93"/>
      <c r="U515" s="39"/>
      <c r="V515" s="39"/>
      <c r="W515" s="39"/>
      <c r="X515" s="39"/>
      <c r="Y515" s="39"/>
      <c r="Z515" s="39"/>
      <c r="AA515" s="39"/>
      <c r="AB515" s="39"/>
      <c r="AC515" s="39"/>
      <c r="AD515" s="39"/>
      <c r="AE515" s="39"/>
      <c r="AT515" s="18" t="s">
        <v>261</v>
      </c>
      <c r="AU515" s="18" t="s">
        <v>14</v>
      </c>
    </row>
    <row r="516" s="15" customFormat="1">
      <c r="A516" s="15"/>
      <c r="B516" s="294"/>
      <c r="C516" s="295"/>
      <c r="D516" s="258" t="s">
        <v>266</v>
      </c>
      <c r="E516" s="296" t="s">
        <v>1</v>
      </c>
      <c r="F516" s="297" t="s">
        <v>1832</v>
      </c>
      <c r="G516" s="295"/>
      <c r="H516" s="296" t="s">
        <v>1</v>
      </c>
      <c r="I516" s="298"/>
      <c r="J516" s="295"/>
      <c r="K516" s="295"/>
      <c r="L516" s="299"/>
      <c r="M516" s="300"/>
      <c r="N516" s="301"/>
      <c r="O516" s="301"/>
      <c r="P516" s="301"/>
      <c r="Q516" s="301"/>
      <c r="R516" s="301"/>
      <c r="S516" s="301"/>
      <c r="T516" s="302"/>
      <c r="U516" s="15"/>
      <c r="V516" s="15"/>
      <c r="W516" s="15"/>
      <c r="X516" s="15"/>
      <c r="Y516" s="15"/>
      <c r="Z516" s="15"/>
      <c r="AA516" s="15"/>
      <c r="AB516" s="15"/>
      <c r="AC516" s="15"/>
      <c r="AD516" s="15"/>
      <c r="AE516" s="15"/>
      <c r="AT516" s="303" t="s">
        <v>266</v>
      </c>
      <c r="AU516" s="303" t="s">
        <v>14</v>
      </c>
      <c r="AV516" s="15" t="s">
        <v>90</v>
      </c>
      <c r="AW516" s="15" t="s">
        <v>36</v>
      </c>
      <c r="AX516" s="15" t="s">
        <v>82</v>
      </c>
      <c r="AY516" s="303" t="s">
        <v>253</v>
      </c>
    </row>
    <row r="517" s="13" customFormat="1">
      <c r="A517" s="13"/>
      <c r="B517" s="262"/>
      <c r="C517" s="263"/>
      <c r="D517" s="258" t="s">
        <v>266</v>
      </c>
      <c r="E517" s="264" t="s">
        <v>1</v>
      </c>
      <c r="F517" s="265" t="s">
        <v>1837</v>
      </c>
      <c r="G517" s="263"/>
      <c r="H517" s="266">
        <v>63.859999999999999</v>
      </c>
      <c r="I517" s="267"/>
      <c r="J517" s="263"/>
      <c r="K517" s="263"/>
      <c r="L517" s="268"/>
      <c r="M517" s="269"/>
      <c r="N517" s="270"/>
      <c r="O517" s="270"/>
      <c r="P517" s="270"/>
      <c r="Q517" s="270"/>
      <c r="R517" s="270"/>
      <c r="S517" s="270"/>
      <c r="T517" s="271"/>
      <c r="U517" s="13"/>
      <c r="V517" s="13"/>
      <c r="W517" s="13"/>
      <c r="X517" s="13"/>
      <c r="Y517" s="13"/>
      <c r="Z517" s="13"/>
      <c r="AA517" s="13"/>
      <c r="AB517" s="13"/>
      <c r="AC517" s="13"/>
      <c r="AD517" s="13"/>
      <c r="AE517" s="13"/>
      <c r="AT517" s="272" t="s">
        <v>266</v>
      </c>
      <c r="AU517" s="272" t="s">
        <v>14</v>
      </c>
      <c r="AV517" s="13" t="s">
        <v>14</v>
      </c>
      <c r="AW517" s="13" t="s">
        <v>36</v>
      </c>
      <c r="AX517" s="13" t="s">
        <v>82</v>
      </c>
      <c r="AY517" s="272" t="s">
        <v>253</v>
      </c>
    </row>
    <row r="518" s="14" customFormat="1">
      <c r="A518" s="14"/>
      <c r="B518" s="273"/>
      <c r="C518" s="274"/>
      <c r="D518" s="258" t="s">
        <v>266</v>
      </c>
      <c r="E518" s="275" t="s">
        <v>1448</v>
      </c>
      <c r="F518" s="276" t="s">
        <v>269</v>
      </c>
      <c r="G518" s="274"/>
      <c r="H518" s="277">
        <v>63.859999999999999</v>
      </c>
      <c r="I518" s="278"/>
      <c r="J518" s="274"/>
      <c r="K518" s="274"/>
      <c r="L518" s="279"/>
      <c r="M518" s="280"/>
      <c r="N518" s="281"/>
      <c r="O518" s="281"/>
      <c r="P518" s="281"/>
      <c r="Q518" s="281"/>
      <c r="R518" s="281"/>
      <c r="S518" s="281"/>
      <c r="T518" s="282"/>
      <c r="U518" s="14"/>
      <c r="V518" s="14"/>
      <c r="W518" s="14"/>
      <c r="X518" s="14"/>
      <c r="Y518" s="14"/>
      <c r="Z518" s="14"/>
      <c r="AA518" s="14"/>
      <c r="AB518" s="14"/>
      <c r="AC518" s="14"/>
      <c r="AD518" s="14"/>
      <c r="AE518" s="14"/>
      <c r="AT518" s="283" t="s">
        <v>266</v>
      </c>
      <c r="AU518" s="283" t="s">
        <v>14</v>
      </c>
      <c r="AV518" s="14" t="s">
        <v>259</v>
      </c>
      <c r="AW518" s="14" t="s">
        <v>36</v>
      </c>
      <c r="AX518" s="14" t="s">
        <v>90</v>
      </c>
      <c r="AY518" s="283" t="s">
        <v>253</v>
      </c>
    </row>
    <row r="519" s="2" customFormat="1" ht="60" customHeight="1">
      <c r="A519" s="39"/>
      <c r="B519" s="40"/>
      <c r="C519" s="245" t="s">
        <v>517</v>
      </c>
      <c r="D519" s="245" t="s">
        <v>255</v>
      </c>
      <c r="E519" s="246" t="s">
        <v>405</v>
      </c>
      <c r="F519" s="247" t="s">
        <v>406</v>
      </c>
      <c r="G519" s="248" t="s">
        <v>152</v>
      </c>
      <c r="H519" s="249">
        <v>731.11900000000003</v>
      </c>
      <c r="I519" s="250"/>
      <c r="J519" s="251">
        <f>ROUND(I519*H519,2)</f>
        <v>0</v>
      </c>
      <c r="K519" s="247" t="s">
        <v>258</v>
      </c>
      <c r="L519" s="45"/>
      <c r="M519" s="252" t="s">
        <v>1</v>
      </c>
      <c r="N519" s="253" t="s">
        <v>47</v>
      </c>
      <c r="O519" s="92"/>
      <c r="P519" s="254">
        <f>O519*H519</f>
        <v>0</v>
      </c>
      <c r="Q519" s="254">
        <v>0</v>
      </c>
      <c r="R519" s="254">
        <f>Q519*H519</f>
        <v>0</v>
      </c>
      <c r="S519" s="254">
        <v>0</v>
      </c>
      <c r="T519" s="255">
        <f>S519*H519</f>
        <v>0</v>
      </c>
      <c r="U519" s="39"/>
      <c r="V519" s="39"/>
      <c r="W519" s="39"/>
      <c r="X519" s="39"/>
      <c r="Y519" s="39"/>
      <c r="Z519" s="39"/>
      <c r="AA519" s="39"/>
      <c r="AB519" s="39"/>
      <c r="AC519" s="39"/>
      <c r="AD519" s="39"/>
      <c r="AE519" s="39"/>
      <c r="AR519" s="256" t="s">
        <v>259</v>
      </c>
      <c r="AT519" s="256" t="s">
        <v>255</v>
      </c>
      <c r="AU519" s="256" t="s">
        <v>14</v>
      </c>
      <c r="AY519" s="18" t="s">
        <v>253</v>
      </c>
      <c r="BE519" s="257">
        <f>IF(N519="základní",J519,0)</f>
        <v>0</v>
      </c>
      <c r="BF519" s="257">
        <f>IF(N519="snížená",J519,0)</f>
        <v>0</v>
      </c>
      <c r="BG519" s="257">
        <f>IF(N519="zákl. přenesená",J519,0)</f>
        <v>0</v>
      </c>
      <c r="BH519" s="257">
        <f>IF(N519="sníž. přenesená",J519,0)</f>
        <v>0</v>
      </c>
      <c r="BI519" s="257">
        <f>IF(N519="nulová",J519,0)</f>
        <v>0</v>
      </c>
      <c r="BJ519" s="18" t="s">
        <v>90</v>
      </c>
      <c r="BK519" s="257">
        <f>ROUND(I519*H519,2)</f>
        <v>0</v>
      </c>
      <c r="BL519" s="18" t="s">
        <v>259</v>
      </c>
      <c r="BM519" s="256" t="s">
        <v>1838</v>
      </c>
    </row>
    <row r="520" s="2" customFormat="1">
      <c r="A520" s="39"/>
      <c r="B520" s="40"/>
      <c r="C520" s="41"/>
      <c r="D520" s="258" t="s">
        <v>261</v>
      </c>
      <c r="E520" s="41"/>
      <c r="F520" s="259" t="s">
        <v>402</v>
      </c>
      <c r="G520" s="41"/>
      <c r="H520" s="41"/>
      <c r="I520" s="156"/>
      <c r="J520" s="41"/>
      <c r="K520" s="41"/>
      <c r="L520" s="45"/>
      <c r="M520" s="260"/>
      <c r="N520" s="261"/>
      <c r="O520" s="92"/>
      <c r="P520" s="92"/>
      <c r="Q520" s="92"/>
      <c r="R520" s="92"/>
      <c r="S520" s="92"/>
      <c r="T520" s="93"/>
      <c r="U520" s="39"/>
      <c r="V520" s="39"/>
      <c r="W520" s="39"/>
      <c r="X520" s="39"/>
      <c r="Y520" s="39"/>
      <c r="Z520" s="39"/>
      <c r="AA520" s="39"/>
      <c r="AB520" s="39"/>
      <c r="AC520" s="39"/>
      <c r="AD520" s="39"/>
      <c r="AE520" s="39"/>
      <c r="AT520" s="18" t="s">
        <v>261</v>
      </c>
      <c r="AU520" s="18" t="s">
        <v>14</v>
      </c>
    </row>
    <row r="521" s="13" customFormat="1">
      <c r="A521" s="13"/>
      <c r="B521" s="262"/>
      <c r="C521" s="263"/>
      <c r="D521" s="258" t="s">
        <v>266</v>
      </c>
      <c r="E521" s="264" t="s">
        <v>1</v>
      </c>
      <c r="F521" s="265" t="s">
        <v>1839</v>
      </c>
      <c r="G521" s="263"/>
      <c r="H521" s="266">
        <v>731.11900000000003</v>
      </c>
      <c r="I521" s="267"/>
      <c r="J521" s="263"/>
      <c r="K521" s="263"/>
      <c r="L521" s="268"/>
      <c r="M521" s="269"/>
      <c r="N521" s="270"/>
      <c r="O521" s="270"/>
      <c r="P521" s="270"/>
      <c r="Q521" s="270"/>
      <c r="R521" s="270"/>
      <c r="S521" s="270"/>
      <c r="T521" s="271"/>
      <c r="U521" s="13"/>
      <c r="V521" s="13"/>
      <c r="W521" s="13"/>
      <c r="X521" s="13"/>
      <c r="Y521" s="13"/>
      <c r="Z521" s="13"/>
      <c r="AA521" s="13"/>
      <c r="AB521" s="13"/>
      <c r="AC521" s="13"/>
      <c r="AD521" s="13"/>
      <c r="AE521" s="13"/>
      <c r="AT521" s="272" t="s">
        <v>266</v>
      </c>
      <c r="AU521" s="272" t="s">
        <v>14</v>
      </c>
      <c r="AV521" s="13" t="s">
        <v>14</v>
      </c>
      <c r="AW521" s="13" t="s">
        <v>36</v>
      </c>
      <c r="AX521" s="13" t="s">
        <v>82</v>
      </c>
      <c r="AY521" s="272" t="s">
        <v>253</v>
      </c>
    </row>
    <row r="522" s="14" customFormat="1">
      <c r="A522" s="14"/>
      <c r="B522" s="273"/>
      <c r="C522" s="274"/>
      <c r="D522" s="258" t="s">
        <v>266</v>
      </c>
      <c r="E522" s="275" t="s">
        <v>1</v>
      </c>
      <c r="F522" s="276" t="s">
        <v>269</v>
      </c>
      <c r="G522" s="274"/>
      <c r="H522" s="277">
        <v>731.11900000000003</v>
      </c>
      <c r="I522" s="278"/>
      <c r="J522" s="274"/>
      <c r="K522" s="274"/>
      <c r="L522" s="279"/>
      <c r="M522" s="280"/>
      <c r="N522" s="281"/>
      <c r="O522" s="281"/>
      <c r="P522" s="281"/>
      <c r="Q522" s="281"/>
      <c r="R522" s="281"/>
      <c r="S522" s="281"/>
      <c r="T522" s="282"/>
      <c r="U522" s="14"/>
      <c r="V522" s="14"/>
      <c r="W522" s="14"/>
      <c r="X522" s="14"/>
      <c r="Y522" s="14"/>
      <c r="Z522" s="14"/>
      <c r="AA522" s="14"/>
      <c r="AB522" s="14"/>
      <c r="AC522" s="14"/>
      <c r="AD522" s="14"/>
      <c r="AE522" s="14"/>
      <c r="AT522" s="283" t="s">
        <v>266</v>
      </c>
      <c r="AU522" s="283" t="s">
        <v>14</v>
      </c>
      <c r="AV522" s="14" t="s">
        <v>259</v>
      </c>
      <c r="AW522" s="14" t="s">
        <v>36</v>
      </c>
      <c r="AX522" s="14" t="s">
        <v>90</v>
      </c>
      <c r="AY522" s="283" t="s">
        <v>253</v>
      </c>
    </row>
    <row r="523" s="2" customFormat="1" ht="60" customHeight="1">
      <c r="A523" s="39"/>
      <c r="B523" s="40"/>
      <c r="C523" s="245" t="s">
        <v>522</v>
      </c>
      <c r="D523" s="245" t="s">
        <v>255</v>
      </c>
      <c r="E523" s="246" t="s">
        <v>410</v>
      </c>
      <c r="F523" s="247" t="s">
        <v>411</v>
      </c>
      <c r="G523" s="248" t="s">
        <v>152</v>
      </c>
      <c r="H523" s="249">
        <v>10966.785</v>
      </c>
      <c r="I523" s="250"/>
      <c r="J523" s="251">
        <f>ROUND(I523*H523,2)</f>
        <v>0</v>
      </c>
      <c r="K523" s="247" t="s">
        <v>258</v>
      </c>
      <c r="L523" s="45"/>
      <c r="M523" s="252" t="s">
        <v>1</v>
      </c>
      <c r="N523" s="253" t="s">
        <v>47</v>
      </c>
      <c r="O523" s="92"/>
      <c r="P523" s="254">
        <f>O523*H523</f>
        <v>0</v>
      </c>
      <c r="Q523" s="254">
        <v>0</v>
      </c>
      <c r="R523" s="254">
        <f>Q523*H523</f>
        <v>0</v>
      </c>
      <c r="S523" s="254">
        <v>0</v>
      </c>
      <c r="T523" s="255">
        <f>S523*H523</f>
        <v>0</v>
      </c>
      <c r="U523" s="39"/>
      <c r="V523" s="39"/>
      <c r="W523" s="39"/>
      <c r="X523" s="39"/>
      <c r="Y523" s="39"/>
      <c r="Z523" s="39"/>
      <c r="AA523" s="39"/>
      <c r="AB523" s="39"/>
      <c r="AC523" s="39"/>
      <c r="AD523" s="39"/>
      <c r="AE523" s="39"/>
      <c r="AR523" s="256" t="s">
        <v>259</v>
      </c>
      <c r="AT523" s="256" t="s">
        <v>255</v>
      </c>
      <c r="AU523" s="256" t="s">
        <v>14</v>
      </c>
      <c r="AY523" s="18" t="s">
        <v>253</v>
      </c>
      <c r="BE523" s="257">
        <f>IF(N523="základní",J523,0)</f>
        <v>0</v>
      </c>
      <c r="BF523" s="257">
        <f>IF(N523="snížená",J523,0)</f>
        <v>0</v>
      </c>
      <c r="BG523" s="257">
        <f>IF(N523="zákl. přenesená",J523,0)</f>
        <v>0</v>
      </c>
      <c r="BH523" s="257">
        <f>IF(N523="sníž. přenesená",J523,0)</f>
        <v>0</v>
      </c>
      <c r="BI523" s="257">
        <f>IF(N523="nulová",J523,0)</f>
        <v>0</v>
      </c>
      <c r="BJ523" s="18" t="s">
        <v>90</v>
      </c>
      <c r="BK523" s="257">
        <f>ROUND(I523*H523,2)</f>
        <v>0</v>
      </c>
      <c r="BL523" s="18" t="s">
        <v>259</v>
      </c>
      <c r="BM523" s="256" t="s">
        <v>1840</v>
      </c>
    </row>
    <row r="524" s="2" customFormat="1">
      <c r="A524" s="39"/>
      <c r="B524" s="40"/>
      <c r="C524" s="41"/>
      <c r="D524" s="258" t="s">
        <v>261</v>
      </c>
      <c r="E524" s="41"/>
      <c r="F524" s="259" t="s">
        <v>402</v>
      </c>
      <c r="G524" s="41"/>
      <c r="H524" s="41"/>
      <c r="I524" s="156"/>
      <c r="J524" s="41"/>
      <c r="K524" s="41"/>
      <c r="L524" s="45"/>
      <c r="M524" s="260"/>
      <c r="N524" s="261"/>
      <c r="O524" s="92"/>
      <c r="P524" s="92"/>
      <c r="Q524" s="92"/>
      <c r="R524" s="92"/>
      <c r="S524" s="92"/>
      <c r="T524" s="93"/>
      <c r="U524" s="39"/>
      <c r="V524" s="39"/>
      <c r="W524" s="39"/>
      <c r="X524" s="39"/>
      <c r="Y524" s="39"/>
      <c r="Z524" s="39"/>
      <c r="AA524" s="39"/>
      <c r="AB524" s="39"/>
      <c r="AC524" s="39"/>
      <c r="AD524" s="39"/>
      <c r="AE524" s="39"/>
      <c r="AT524" s="18" t="s">
        <v>261</v>
      </c>
      <c r="AU524" s="18" t="s">
        <v>14</v>
      </c>
    </row>
    <row r="525" s="13" customFormat="1">
      <c r="A525" s="13"/>
      <c r="B525" s="262"/>
      <c r="C525" s="263"/>
      <c r="D525" s="258" t="s">
        <v>266</v>
      </c>
      <c r="E525" s="264" t="s">
        <v>1</v>
      </c>
      <c r="F525" s="265" t="s">
        <v>413</v>
      </c>
      <c r="G525" s="263"/>
      <c r="H525" s="266">
        <v>10966.785</v>
      </c>
      <c r="I525" s="267"/>
      <c r="J525" s="263"/>
      <c r="K525" s="263"/>
      <c r="L525" s="268"/>
      <c r="M525" s="269"/>
      <c r="N525" s="270"/>
      <c r="O525" s="270"/>
      <c r="P525" s="270"/>
      <c r="Q525" s="270"/>
      <c r="R525" s="270"/>
      <c r="S525" s="270"/>
      <c r="T525" s="271"/>
      <c r="U525" s="13"/>
      <c r="V525" s="13"/>
      <c r="W525" s="13"/>
      <c r="X525" s="13"/>
      <c r="Y525" s="13"/>
      <c r="Z525" s="13"/>
      <c r="AA525" s="13"/>
      <c r="AB525" s="13"/>
      <c r="AC525" s="13"/>
      <c r="AD525" s="13"/>
      <c r="AE525" s="13"/>
      <c r="AT525" s="272" t="s">
        <v>266</v>
      </c>
      <c r="AU525" s="272" t="s">
        <v>14</v>
      </c>
      <c r="AV525" s="13" t="s">
        <v>14</v>
      </c>
      <c r="AW525" s="13" t="s">
        <v>36</v>
      </c>
      <c r="AX525" s="13" t="s">
        <v>82</v>
      </c>
      <c r="AY525" s="272" t="s">
        <v>253</v>
      </c>
    </row>
    <row r="526" s="14" customFormat="1">
      <c r="A526" s="14"/>
      <c r="B526" s="273"/>
      <c r="C526" s="274"/>
      <c r="D526" s="258" t="s">
        <v>266</v>
      </c>
      <c r="E526" s="275" t="s">
        <v>1</v>
      </c>
      <c r="F526" s="276" t="s">
        <v>269</v>
      </c>
      <c r="G526" s="274"/>
      <c r="H526" s="277">
        <v>10966.785</v>
      </c>
      <c r="I526" s="278"/>
      <c r="J526" s="274"/>
      <c r="K526" s="274"/>
      <c r="L526" s="279"/>
      <c r="M526" s="280"/>
      <c r="N526" s="281"/>
      <c r="O526" s="281"/>
      <c r="P526" s="281"/>
      <c r="Q526" s="281"/>
      <c r="R526" s="281"/>
      <c r="S526" s="281"/>
      <c r="T526" s="282"/>
      <c r="U526" s="14"/>
      <c r="V526" s="14"/>
      <c r="W526" s="14"/>
      <c r="X526" s="14"/>
      <c r="Y526" s="14"/>
      <c r="Z526" s="14"/>
      <c r="AA526" s="14"/>
      <c r="AB526" s="14"/>
      <c r="AC526" s="14"/>
      <c r="AD526" s="14"/>
      <c r="AE526" s="14"/>
      <c r="AT526" s="283" t="s">
        <v>266</v>
      </c>
      <c r="AU526" s="283" t="s">
        <v>14</v>
      </c>
      <c r="AV526" s="14" t="s">
        <v>259</v>
      </c>
      <c r="AW526" s="14" t="s">
        <v>36</v>
      </c>
      <c r="AX526" s="14" t="s">
        <v>90</v>
      </c>
      <c r="AY526" s="283" t="s">
        <v>253</v>
      </c>
    </row>
    <row r="527" s="2" customFormat="1" ht="60" customHeight="1">
      <c r="A527" s="39"/>
      <c r="B527" s="40"/>
      <c r="C527" s="245" t="s">
        <v>526</v>
      </c>
      <c r="D527" s="245" t="s">
        <v>255</v>
      </c>
      <c r="E527" s="246" t="s">
        <v>1841</v>
      </c>
      <c r="F527" s="247" t="s">
        <v>1842</v>
      </c>
      <c r="G527" s="248" t="s">
        <v>152</v>
      </c>
      <c r="H527" s="249">
        <v>63.859999999999999</v>
      </c>
      <c r="I527" s="250"/>
      <c r="J527" s="251">
        <f>ROUND(I527*H527,2)</f>
        <v>0</v>
      </c>
      <c r="K527" s="247" t="s">
        <v>258</v>
      </c>
      <c r="L527" s="45"/>
      <c r="M527" s="252" t="s">
        <v>1</v>
      </c>
      <c r="N527" s="253" t="s">
        <v>47</v>
      </c>
      <c r="O527" s="92"/>
      <c r="P527" s="254">
        <f>O527*H527</f>
        <v>0</v>
      </c>
      <c r="Q527" s="254">
        <v>0</v>
      </c>
      <c r="R527" s="254">
        <f>Q527*H527</f>
        <v>0</v>
      </c>
      <c r="S527" s="254">
        <v>0</v>
      </c>
      <c r="T527" s="255">
        <f>S527*H527</f>
        <v>0</v>
      </c>
      <c r="U527" s="39"/>
      <c r="V527" s="39"/>
      <c r="W527" s="39"/>
      <c r="X527" s="39"/>
      <c r="Y527" s="39"/>
      <c r="Z527" s="39"/>
      <c r="AA527" s="39"/>
      <c r="AB527" s="39"/>
      <c r="AC527" s="39"/>
      <c r="AD527" s="39"/>
      <c r="AE527" s="39"/>
      <c r="AR527" s="256" t="s">
        <v>259</v>
      </c>
      <c r="AT527" s="256" t="s">
        <v>255</v>
      </c>
      <c r="AU527" s="256" t="s">
        <v>14</v>
      </c>
      <c r="AY527" s="18" t="s">
        <v>253</v>
      </c>
      <c r="BE527" s="257">
        <f>IF(N527="základní",J527,0)</f>
        <v>0</v>
      </c>
      <c r="BF527" s="257">
        <f>IF(N527="snížená",J527,0)</f>
        <v>0</v>
      </c>
      <c r="BG527" s="257">
        <f>IF(N527="zákl. přenesená",J527,0)</f>
        <v>0</v>
      </c>
      <c r="BH527" s="257">
        <f>IF(N527="sníž. přenesená",J527,0)</f>
        <v>0</v>
      </c>
      <c r="BI527" s="257">
        <f>IF(N527="nulová",J527,0)</f>
        <v>0</v>
      </c>
      <c r="BJ527" s="18" t="s">
        <v>90</v>
      </c>
      <c r="BK527" s="257">
        <f>ROUND(I527*H527,2)</f>
        <v>0</v>
      </c>
      <c r="BL527" s="18" t="s">
        <v>259</v>
      </c>
      <c r="BM527" s="256" t="s">
        <v>1843</v>
      </c>
    </row>
    <row r="528" s="2" customFormat="1">
      <c r="A528" s="39"/>
      <c r="B528" s="40"/>
      <c r="C528" s="41"/>
      <c r="D528" s="258" t="s">
        <v>261</v>
      </c>
      <c r="E528" s="41"/>
      <c r="F528" s="259" t="s">
        <v>402</v>
      </c>
      <c r="G528" s="41"/>
      <c r="H528" s="41"/>
      <c r="I528" s="156"/>
      <c r="J528" s="41"/>
      <c r="K528" s="41"/>
      <c r="L528" s="45"/>
      <c r="M528" s="260"/>
      <c r="N528" s="261"/>
      <c r="O528" s="92"/>
      <c r="P528" s="92"/>
      <c r="Q528" s="92"/>
      <c r="R528" s="92"/>
      <c r="S528" s="92"/>
      <c r="T528" s="93"/>
      <c r="U528" s="39"/>
      <c r="V528" s="39"/>
      <c r="W528" s="39"/>
      <c r="X528" s="39"/>
      <c r="Y528" s="39"/>
      <c r="Z528" s="39"/>
      <c r="AA528" s="39"/>
      <c r="AB528" s="39"/>
      <c r="AC528" s="39"/>
      <c r="AD528" s="39"/>
      <c r="AE528" s="39"/>
      <c r="AT528" s="18" t="s">
        <v>261</v>
      </c>
      <c r="AU528" s="18" t="s">
        <v>14</v>
      </c>
    </row>
    <row r="529" s="13" customFormat="1">
      <c r="A529" s="13"/>
      <c r="B529" s="262"/>
      <c r="C529" s="263"/>
      <c r="D529" s="258" t="s">
        <v>266</v>
      </c>
      <c r="E529" s="264" t="s">
        <v>1</v>
      </c>
      <c r="F529" s="265" t="s">
        <v>1844</v>
      </c>
      <c r="G529" s="263"/>
      <c r="H529" s="266">
        <v>63.859999999999999</v>
      </c>
      <c r="I529" s="267"/>
      <c r="J529" s="263"/>
      <c r="K529" s="263"/>
      <c r="L529" s="268"/>
      <c r="M529" s="269"/>
      <c r="N529" s="270"/>
      <c r="O529" s="270"/>
      <c r="P529" s="270"/>
      <c r="Q529" s="270"/>
      <c r="R529" s="270"/>
      <c r="S529" s="270"/>
      <c r="T529" s="271"/>
      <c r="U529" s="13"/>
      <c r="V529" s="13"/>
      <c r="W529" s="13"/>
      <c r="X529" s="13"/>
      <c r="Y529" s="13"/>
      <c r="Z529" s="13"/>
      <c r="AA529" s="13"/>
      <c r="AB529" s="13"/>
      <c r="AC529" s="13"/>
      <c r="AD529" s="13"/>
      <c r="AE529" s="13"/>
      <c r="AT529" s="272" t="s">
        <v>266</v>
      </c>
      <c r="AU529" s="272" t="s">
        <v>14</v>
      </c>
      <c r="AV529" s="13" t="s">
        <v>14</v>
      </c>
      <c r="AW529" s="13" t="s">
        <v>36</v>
      </c>
      <c r="AX529" s="13" t="s">
        <v>82</v>
      </c>
      <c r="AY529" s="272" t="s">
        <v>253</v>
      </c>
    </row>
    <row r="530" s="14" customFormat="1">
      <c r="A530" s="14"/>
      <c r="B530" s="273"/>
      <c r="C530" s="274"/>
      <c r="D530" s="258" t="s">
        <v>266</v>
      </c>
      <c r="E530" s="275" t="s">
        <v>1</v>
      </c>
      <c r="F530" s="276" t="s">
        <v>269</v>
      </c>
      <c r="G530" s="274"/>
      <c r="H530" s="277">
        <v>63.859999999999999</v>
      </c>
      <c r="I530" s="278"/>
      <c r="J530" s="274"/>
      <c r="K530" s="274"/>
      <c r="L530" s="279"/>
      <c r="M530" s="280"/>
      <c r="N530" s="281"/>
      <c r="O530" s="281"/>
      <c r="P530" s="281"/>
      <c r="Q530" s="281"/>
      <c r="R530" s="281"/>
      <c r="S530" s="281"/>
      <c r="T530" s="282"/>
      <c r="U530" s="14"/>
      <c r="V530" s="14"/>
      <c r="W530" s="14"/>
      <c r="X530" s="14"/>
      <c r="Y530" s="14"/>
      <c r="Z530" s="14"/>
      <c r="AA530" s="14"/>
      <c r="AB530" s="14"/>
      <c r="AC530" s="14"/>
      <c r="AD530" s="14"/>
      <c r="AE530" s="14"/>
      <c r="AT530" s="283" t="s">
        <v>266</v>
      </c>
      <c r="AU530" s="283" t="s">
        <v>14</v>
      </c>
      <c r="AV530" s="14" t="s">
        <v>259</v>
      </c>
      <c r="AW530" s="14" t="s">
        <v>36</v>
      </c>
      <c r="AX530" s="14" t="s">
        <v>90</v>
      </c>
      <c r="AY530" s="283" t="s">
        <v>253</v>
      </c>
    </row>
    <row r="531" s="2" customFormat="1" ht="60" customHeight="1">
      <c r="A531" s="39"/>
      <c r="B531" s="40"/>
      <c r="C531" s="245" t="s">
        <v>531</v>
      </c>
      <c r="D531" s="245" t="s">
        <v>255</v>
      </c>
      <c r="E531" s="246" t="s">
        <v>1845</v>
      </c>
      <c r="F531" s="247" t="s">
        <v>1846</v>
      </c>
      <c r="G531" s="248" t="s">
        <v>152</v>
      </c>
      <c r="H531" s="249">
        <v>957.89999999999998</v>
      </c>
      <c r="I531" s="250"/>
      <c r="J531" s="251">
        <f>ROUND(I531*H531,2)</f>
        <v>0</v>
      </c>
      <c r="K531" s="247" t="s">
        <v>258</v>
      </c>
      <c r="L531" s="45"/>
      <c r="M531" s="252" t="s">
        <v>1</v>
      </c>
      <c r="N531" s="253" t="s">
        <v>47</v>
      </c>
      <c r="O531" s="92"/>
      <c r="P531" s="254">
        <f>O531*H531</f>
        <v>0</v>
      </c>
      <c r="Q531" s="254">
        <v>0</v>
      </c>
      <c r="R531" s="254">
        <f>Q531*H531</f>
        <v>0</v>
      </c>
      <c r="S531" s="254">
        <v>0</v>
      </c>
      <c r="T531" s="255">
        <f>S531*H531</f>
        <v>0</v>
      </c>
      <c r="U531" s="39"/>
      <c r="V531" s="39"/>
      <c r="W531" s="39"/>
      <c r="X531" s="39"/>
      <c r="Y531" s="39"/>
      <c r="Z531" s="39"/>
      <c r="AA531" s="39"/>
      <c r="AB531" s="39"/>
      <c r="AC531" s="39"/>
      <c r="AD531" s="39"/>
      <c r="AE531" s="39"/>
      <c r="AR531" s="256" t="s">
        <v>259</v>
      </c>
      <c r="AT531" s="256" t="s">
        <v>255</v>
      </c>
      <c r="AU531" s="256" t="s">
        <v>14</v>
      </c>
      <c r="AY531" s="18" t="s">
        <v>253</v>
      </c>
      <c r="BE531" s="257">
        <f>IF(N531="základní",J531,0)</f>
        <v>0</v>
      </c>
      <c r="BF531" s="257">
        <f>IF(N531="snížená",J531,0)</f>
        <v>0</v>
      </c>
      <c r="BG531" s="257">
        <f>IF(N531="zákl. přenesená",J531,0)</f>
        <v>0</v>
      </c>
      <c r="BH531" s="257">
        <f>IF(N531="sníž. přenesená",J531,0)</f>
        <v>0</v>
      </c>
      <c r="BI531" s="257">
        <f>IF(N531="nulová",J531,0)</f>
        <v>0</v>
      </c>
      <c r="BJ531" s="18" t="s">
        <v>90</v>
      </c>
      <c r="BK531" s="257">
        <f>ROUND(I531*H531,2)</f>
        <v>0</v>
      </c>
      <c r="BL531" s="18" t="s">
        <v>259</v>
      </c>
      <c r="BM531" s="256" t="s">
        <v>1847</v>
      </c>
    </row>
    <row r="532" s="2" customFormat="1">
      <c r="A532" s="39"/>
      <c r="B532" s="40"/>
      <c r="C532" s="41"/>
      <c r="D532" s="258" t="s">
        <v>261</v>
      </c>
      <c r="E532" s="41"/>
      <c r="F532" s="259" t="s">
        <v>402</v>
      </c>
      <c r="G532" s="41"/>
      <c r="H532" s="41"/>
      <c r="I532" s="156"/>
      <c r="J532" s="41"/>
      <c r="K532" s="41"/>
      <c r="L532" s="45"/>
      <c r="M532" s="260"/>
      <c r="N532" s="261"/>
      <c r="O532" s="92"/>
      <c r="P532" s="92"/>
      <c r="Q532" s="92"/>
      <c r="R532" s="92"/>
      <c r="S532" s="92"/>
      <c r="T532" s="93"/>
      <c r="U532" s="39"/>
      <c r="V532" s="39"/>
      <c r="W532" s="39"/>
      <c r="X532" s="39"/>
      <c r="Y532" s="39"/>
      <c r="Z532" s="39"/>
      <c r="AA532" s="39"/>
      <c r="AB532" s="39"/>
      <c r="AC532" s="39"/>
      <c r="AD532" s="39"/>
      <c r="AE532" s="39"/>
      <c r="AT532" s="18" t="s">
        <v>261</v>
      </c>
      <c r="AU532" s="18" t="s">
        <v>14</v>
      </c>
    </row>
    <row r="533" s="13" customFormat="1">
      <c r="A533" s="13"/>
      <c r="B533" s="262"/>
      <c r="C533" s="263"/>
      <c r="D533" s="258" t="s">
        <v>266</v>
      </c>
      <c r="E533" s="264" t="s">
        <v>1</v>
      </c>
      <c r="F533" s="265" t="s">
        <v>1848</v>
      </c>
      <c r="G533" s="263"/>
      <c r="H533" s="266">
        <v>957.89999999999998</v>
      </c>
      <c r="I533" s="267"/>
      <c r="J533" s="263"/>
      <c r="K533" s="263"/>
      <c r="L533" s="268"/>
      <c r="M533" s="269"/>
      <c r="N533" s="270"/>
      <c r="O533" s="270"/>
      <c r="P533" s="270"/>
      <c r="Q533" s="270"/>
      <c r="R533" s="270"/>
      <c r="S533" s="270"/>
      <c r="T533" s="271"/>
      <c r="U533" s="13"/>
      <c r="V533" s="13"/>
      <c r="W533" s="13"/>
      <c r="X533" s="13"/>
      <c r="Y533" s="13"/>
      <c r="Z533" s="13"/>
      <c r="AA533" s="13"/>
      <c r="AB533" s="13"/>
      <c r="AC533" s="13"/>
      <c r="AD533" s="13"/>
      <c r="AE533" s="13"/>
      <c r="AT533" s="272" t="s">
        <v>266</v>
      </c>
      <c r="AU533" s="272" t="s">
        <v>14</v>
      </c>
      <c r="AV533" s="13" t="s">
        <v>14</v>
      </c>
      <c r="AW533" s="13" t="s">
        <v>36</v>
      </c>
      <c r="AX533" s="13" t="s">
        <v>82</v>
      </c>
      <c r="AY533" s="272" t="s">
        <v>253</v>
      </c>
    </row>
    <row r="534" s="14" customFormat="1">
      <c r="A534" s="14"/>
      <c r="B534" s="273"/>
      <c r="C534" s="274"/>
      <c r="D534" s="258" t="s">
        <v>266</v>
      </c>
      <c r="E534" s="275" t="s">
        <v>1</v>
      </c>
      <c r="F534" s="276" t="s">
        <v>269</v>
      </c>
      <c r="G534" s="274"/>
      <c r="H534" s="277">
        <v>957.89999999999998</v>
      </c>
      <c r="I534" s="278"/>
      <c r="J534" s="274"/>
      <c r="K534" s="274"/>
      <c r="L534" s="279"/>
      <c r="M534" s="280"/>
      <c r="N534" s="281"/>
      <c r="O534" s="281"/>
      <c r="P534" s="281"/>
      <c r="Q534" s="281"/>
      <c r="R534" s="281"/>
      <c r="S534" s="281"/>
      <c r="T534" s="282"/>
      <c r="U534" s="14"/>
      <c r="V534" s="14"/>
      <c r="W534" s="14"/>
      <c r="X534" s="14"/>
      <c r="Y534" s="14"/>
      <c r="Z534" s="14"/>
      <c r="AA534" s="14"/>
      <c r="AB534" s="14"/>
      <c r="AC534" s="14"/>
      <c r="AD534" s="14"/>
      <c r="AE534" s="14"/>
      <c r="AT534" s="283" t="s">
        <v>266</v>
      </c>
      <c r="AU534" s="283" t="s">
        <v>14</v>
      </c>
      <c r="AV534" s="14" t="s">
        <v>259</v>
      </c>
      <c r="AW534" s="14" t="s">
        <v>36</v>
      </c>
      <c r="AX534" s="14" t="s">
        <v>90</v>
      </c>
      <c r="AY534" s="283" t="s">
        <v>253</v>
      </c>
    </row>
    <row r="535" s="2" customFormat="1" ht="36" customHeight="1">
      <c r="A535" s="39"/>
      <c r="B535" s="40"/>
      <c r="C535" s="245" t="s">
        <v>537</v>
      </c>
      <c r="D535" s="245" t="s">
        <v>255</v>
      </c>
      <c r="E535" s="246" t="s">
        <v>415</v>
      </c>
      <c r="F535" s="247" t="s">
        <v>416</v>
      </c>
      <c r="G535" s="248" t="s">
        <v>152</v>
      </c>
      <c r="H535" s="249">
        <v>1239.876</v>
      </c>
      <c r="I535" s="250"/>
      <c r="J535" s="251">
        <f>ROUND(I535*H535,2)</f>
        <v>0</v>
      </c>
      <c r="K535" s="247" t="s">
        <v>258</v>
      </c>
      <c r="L535" s="45"/>
      <c r="M535" s="252" t="s">
        <v>1</v>
      </c>
      <c r="N535" s="253" t="s">
        <v>47</v>
      </c>
      <c r="O535" s="92"/>
      <c r="P535" s="254">
        <f>O535*H535</f>
        <v>0</v>
      </c>
      <c r="Q535" s="254">
        <v>0</v>
      </c>
      <c r="R535" s="254">
        <f>Q535*H535</f>
        <v>0</v>
      </c>
      <c r="S535" s="254">
        <v>0</v>
      </c>
      <c r="T535" s="255">
        <f>S535*H535</f>
        <v>0</v>
      </c>
      <c r="U535" s="39"/>
      <c r="V535" s="39"/>
      <c r="W535" s="39"/>
      <c r="X535" s="39"/>
      <c r="Y535" s="39"/>
      <c r="Z535" s="39"/>
      <c r="AA535" s="39"/>
      <c r="AB535" s="39"/>
      <c r="AC535" s="39"/>
      <c r="AD535" s="39"/>
      <c r="AE535" s="39"/>
      <c r="AR535" s="256" t="s">
        <v>259</v>
      </c>
      <c r="AT535" s="256" t="s">
        <v>255</v>
      </c>
      <c r="AU535" s="256" t="s">
        <v>14</v>
      </c>
      <c r="AY535" s="18" t="s">
        <v>253</v>
      </c>
      <c r="BE535" s="257">
        <f>IF(N535="základní",J535,0)</f>
        <v>0</v>
      </c>
      <c r="BF535" s="257">
        <f>IF(N535="snížená",J535,0)</f>
        <v>0</v>
      </c>
      <c r="BG535" s="257">
        <f>IF(N535="zákl. přenesená",J535,0)</f>
        <v>0</v>
      </c>
      <c r="BH535" s="257">
        <f>IF(N535="sníž. přenesená",J535,0)</f>
        <v>0</v>
      </c>
      <c r="BI535" s="257">
        <f>IF(N535="nulová",J535,0)</f>
        <v>0</v>
      </c>
      <c r="BJ535" s="18" t="s">
        <v>90</v>
      </c>
      <c r="BK535" s="257">
        <f>ROUND(I535*H535,2)</f>
        <v>0</v>
      </c>
      <c r="BL535" s="18" t="s">
        <v>259</v>
      </c>
      <c r="BM535" s="256" t="s">
        <v>1849</v>
      </c>
    </row>
    <row r="536" s="2" customFormat="1">
      <c r="A536" s="39"/>
      <c r="B536" s="40"/>
      <c r="C536" s="41"/>
      <c r="D536" s="258" t="s">
        <v>261</v>
      </c>
      <c r="E536" s="41"/>
      <c r="F536" s="259" t="s">
        <v>418</v>
      </c>
      <c r="G536" s="41"/>
      <c r="H536" s="41"/>
      <c r="I536" s="156"/>
      <c r="J536" s="41"/>
      <c r="K536" s="41"/>
      <c r="L536" s="45"/>
      <c r="M536" s="260"/>
      <c r="N536" s="261"/>
      <c r="O536" s="92"/>
      <c r="P536" s="92"/>
      <c r="Q536" s="92"/>
      <c r="R536" s="92"/>
      <c r="S536" s="92"/>
      <c r="T536" s="93"/>
      <c r="U536" s="39"/>
      <c r="V536" s="39"/>
      <c r="W536" s="39"/>
      <c r="X536" s="39"/>
      <c r="Y536" s="39"/>
      <c r="Z536" s="39"/>
      <c r="AA536" s="39"/>
      <c r="AB536" s="39"/>
      <c r="AC536" s="39"/>
      <c r="AD536" s="39"/>
      <c r="AE536" s="39"/>
      <c r="AT536" s="18" t="s">
        <v>261</v>
      </c>
      <c r="AU536" s="18" t="s">
        <v>14</v>
      </c>
    </row>
    <row r="537" s="13" customFormat="1">
      <c r="A537" s="13"/>
      <c r="B537" s="262"/>
      <c r="C537" s="263"/>
      <c r="D537" s="258" t="s">
        <v>266</v>
      </c>
      <c r="E537" s="264" t="s">
        <v>1</v>
      </c>
      <c r="F537" s="265" t="s">
        <v>180</v>
      </c>
      <c r="G537" s="263"/>
      <c r="H537" s="266">
        <v>731.11900000000003</v>
      </c>
      <c r="I537" s="267"/>
      <c r="J537" s="263"/>
      <c r="K537" s="263"/>
      <c r="L537" s="268"/>
      <c r="M537" s="269"/>
      <c r="N537" s="270"/>
      <c r="O537" s="270"/>
      <c r="P537" s="270"/>
      <c r="Q537" s="270"/>
      <c r="R537" s="270"/>
      <c r="S537" s="270"/>
      <c r="T537" s="271"/>
      <c r="U537" s="13"/>
      <c r="V537" s="13"/>
      <c r="W537" s="13"/>
      <c r="X537" s="13"/>
      <c r="Y537" s="13"/>
      <c r="Z537" s="13"/>
      <c r="AA537" s="13"/>
      <c r="AB537" s="13"/>
      <c r="AC537" s="13"/>
      <c r="AD537" s="13"/>
      <c r="AE537" s="13"/>
      <c r="AT537" s="272" t="s">
        <v>266</v>
      </c>
      <c r="AU537" s="272" t="s">
        <v>14</v>
      </c>
      <c r="AV537" s="13" t="s">
        <v>14</v>
      </c>
      <c r="AW537" s="13" t="s">
        <v>36</v>
      </c>
      <c r="AX537" s="13" t="s">
        <v>82</v>
      </c>
      <c r="AY537" s="272" t="s">
        <v>253</v>
      </c>
    </row>
    <row r="538" s="13" customFormat="1">
      <c r="A538" s="13"/>
      <c r="B538" s="262"/>
      <c r="C538" s="263"/>
      <c r="D538" s="258" t="s">
        <v>266</v>
      </c>
      <c r="E538" s="264" t="s">
        <v>1</v>
      </c>
      <c r="F538" s="265" t="s">
        <v>1830</v>
      </c>
      <c r="G538" s="263"/>
      <c r="H538" s="266">
        <v>508.757</v>
      </c>
      <c r="I538" s="267"/>
      <c r="J538" s="263"/>
      <c r="K538" s="263"/>
      <c r="L538" s="268"/>
      <c r="M538" s="269"/>
      <c r="N538" s="270"/>
      <c r="O538" s="270"/>
      <c r="P538" s="270"/>
      <c r="Q538" s="270"/>
      <c r="R538" s="270"/>
      <c r="S538" s="270"/>
      <c r="T538" s="271"/>
      <c r="U538" s="13"/>
      <c r="V538" s="13"/>
      <c r="W538" s="13"/>
      <c r="X538" s="13"/>
      <c r="Y538" s="13"/>
      <c r="Z538" s="13"/>
      <c r="AA538" s="13"/>
      <c r="AB538" s="13"/>
      <c r="AC538" s="13"/>
      <c r="AD538" s="13"/>
      <c r="AE538" s="13"/>
      <c r="AT538" s="272" t="s">
        <v>266</v>
      </c>
      <c r="AU538" s="272" t="s">
        <v>14</v>
      </c>
      <c r="AV538" s="13" t="s">
        <v>14</v>
      </c>
      <c r="AW538" s="13" t="s">
        <v>36</v>
      </c>
      <c r="AX538" s="13" t="s">
        <v>82</v>
      </c>
      <c r="AY538" s="272" t="s">
        <v>253</v>
      </c>
    </row>
    <row r="539" s="14" customFormat="1">
      <c r="A539" s="14"/>
      <c r="B539" s="273"/>
      <c r="C539" s="274"/>
      <c r="D539" s="258" t="s">
        <v>266</v>
      </c>
      <c r="E539" s="275" t="s">
        <v>1</v>
      </c>
      <c r="F539" s="276" t="s">
        <v>269</v>
      </c>
      <c r="G539" s="274"/>
      <c r="H539" s="277">
        <v>1239.876</v>
      </c>
      <c r="I539" s="278"/>
      <c r="J539" s="274"/>
      <c r="K539" s="274"/>
      <c r="L539" s="279"/>
      <c r="M539" s="280"/>
      <c r="N539" s="281"/>
      <c r="O539" s="281"/>
      <c r="P539" s="281"/>
      <c r="Q539" s="281"/>
      <c r="R539" s="281"/>
      <c r="S539" s="281"/>
      <c r="T539" s="282"/>
      <c r="U539" s="14"/>
      <c r="V539" s="14"/>
      <c r="W539" s="14"/>
      <c r="X539" s="14"/>
      <c r="Y539" s="14"/>
      <c r="Z539" s="14"/>
      <c r="AA539" s="14"/>
      <c r="AB539" s="14"/>
      <c r="AC539" s="14"/>
      <c r="AD539" s="14"/>
      <c r="AE539" s="14"/>
      <c r="AT539" s="283" t="s">
        <v>266</v>
      </c>
      <c r="AU539" s="283" t="s">
        <v>14</v>
      </c>
      <c r="AV539" s="14" t="s">
        <v>259</v>
      </c>
      <c r="AW539" s="14" t="s">
        <v>36</v>
      </c>
      <c r="AX539" s="14" t="s">
        <v>90</v>
      </c>
      <c r="AY539" s="283" t="s">
        <v>253</v>
      </c>
    </row>
    <row r="540" s="2" customFormat="1" ht="36" customHeight="1">
      <c r="A540" s="39"/>
      <c r="B540" s="40"/>
      <c r="C540" s="245" t="s">
        <v>543</v>
      </c>
      <c r="D540" s="245" t="s">
        <v>255</v>
      </c>
      <c r="E540" s="246" t="s">
        <v>1850</v>
      </c>
      <c r="F540" s="247" t="s">
        <v>1851</v>
      </c>
      <c r="G540" s="248" t="s">
        <v>152</v>
      </c>
      <c r="H540" s="249">
        <v>63.859999999999999</v>
      </c>
      <c r="I540" s="250"/>
      <c r="J540" s="251">
        <f>ROUND(I540*H540,2)</f>
        <v>0</v>
      </c>
      <c r="K540" s="247" t="s">
        <v>258</v>
      </c>
      <c r="L540" s="45"/>
      <c r="M540" s="252" t="s">
        <v>1</v>
      </c>
      <c r="N540" s="253" t="s">
        <v>47</v>
      </c>
      <c r="O540" s="92"/>
      <c r="P540" s="254">
        <f>O540*H540</f>
        <v>0</v>
      </c>
      <c r="Q540" s="254">
        <v>0</v>
      </c>
      <c r="R540" s="254">
        <f>Q540*H540</f>
        <v>0</v>
      </c>
      <c r="S540" s="254">
        <v>0</v>
      </c>
      <c r="T540" s="255">
        <f>S540*H540</f>
        <v>0</v>
      </c>
      <c r="U540" s="39"/>
      <c r="V540" s="39"/>
      <c r="W540" s="39"/>
      <c r="X540" s="39"/>
      <c r="Y540" s="39"/>
      <c r="Z540" s="39"/>
      <c r="AA540" s="39"/>
      <c r="AB540" s="39"/>
      <c r="AC540" s="39"/>
      <c r="AD540" s="39"/>
      <c r="AE540" s="39"/>
      <c r="AR540" s="256" t="s">
        <v>259</v>
      </c>
      <c r="AT540" s="256" t="s">
        <v>255</v>
      </c>
      <c r="AU540" s="256" t="s">
        <v>14</v>
      </c>
      <c r="AY540" s="18" t="s">
        <v>253</v>
      </c>
      <c r="BE540" s="257">
        <f>IF(N540="základní",J540,0)</f>
        <v>0</v>
      </c>
      <c r="BF540" s="257">
        <f>IF(N540="snížená",J540,0)</f>
        <v>0</v>
      </c>
      <c r="BG540" s="257">
        <f>IF(N540="zákl. přenesená",J540,0)</f>
        <v>0</v>
      </c>
      <c r="BH540" s="257">
        <f>IF(N540="sníž. přenesená",J540,0)</f>
        <v>0</v>
      </c>
      <c r="BI540" s="257">
        <f>IF(N540="nulová",J540,0)</f>
        <v>0</v>
      </c>
      <c r="BJ540" s="18" t="s">
        <v>90</v>
      </c>
      <c r="BK540" s="257">
        <f>ROUND(I540*H540,2)</f>
        <v>0</v>
      </c>
      <c r="BL540" s="18" t="s">
        <v>259</v>
      </c>
      <c r="BM540" s="256" t="s">
        <v>1852</v>
      </c>
    </row>
    <row r="541" s="2" customFormat="1">
      <c r="A541" s="39"/>
      <c r="B541" s="40"/>
      <c r="C541" s="41"/>
      <c r="D541" s="258" t="s">
        <v>261</v>
      </c>
      <c r="E541" s="41"/>
      <c r="F541" s="259" t="s">
        <v>418</v>
      </c>
      <c r="G541" s="41"/>
      <c r="H541" s="41"/>
      <c r="I541" s="156"/>
      <c r="J541" s="41"/>
      <c r="K541" s="41"/>
      <c r="L541" s="45"/>
      <c r="M541" s="260"/>
      <c r="N541" s="261"/>
      <c r="O541" s="92"/>
      <c r="P541" s="92"/>
      <c r="Q541" s="92"/>
      <c r="R541" s="92"/>
      <c r="S541" s="92"/>
      <c r="T541" s="93"/>
      <c r="U541" s="39"/>
      <c r="V541" s="39"/>
      <c r="W541" s="39"/>
      <c r="X541" s="39"/>
      <c r="Y541" s="39"/>
      <c r="Z541" s="39"/>
      <c r="AA541" s="39"/>
      <c r="AB541" s="39"/>
      <c r="AC541" s="39"/>
      <c r="AD541" s="39"/>
      <c r="AE541" s="39"/>
      <c r="AT541" s="18" t="s">
        <v>261</v>
      </c>
      <c r="AU541" s="18" t="s">
        <v>14</v>
      </c>
    </row>
    <row r="542" s="13" customFormat="1">
      <c r="A542" s="13"/>
      <c r="B542" s="262"/>
      <c r="C542" s="263"/>
      <c r="D542" s="258" t="s">
        <v>266</v>
      </c>
      <c r="E542" s="264" t="s">
        <v>1</v>
      </c>
      <c r="F542" s="265" t="s">
        <v>1448</v>
      </c>
      <c r="G542" s="263"/>
      <c r="H542" s="266">
        <v>63.859999999999999</v>
      </c>
      <c r="I542" s="267"/>
      <c r="J542" s="263"/>
      <c r="K542" s="263"/>
      <c r="L542" s="268"/>
      <c r="M542" s="269"/>
      <c r="N542" s="270"/>
      <c r="O542" s="270"/>
      <c r="P542" s="270"/>
      <c r="Q542" s="270"/>
      <c r="R542" s="270"/>
      <c r="S542" s="270"/>
      <c r="T542" s="271"/>
      <c r="U542" s="13"/>
      <c r="V542" s="13"/>
      <c r="W542" s="13"/>
      <c r="X542" s="13"/>
      <c r="Y542" s="13"/>
      <c r="Z542" s="13"/>
      <c r="AA542" s="13"/>
      <c r="AB542" s="13"/>
      <c r="AC542" s="13"/>
      <c r="AD542" s="13"/>
      <c r="AE542" s="13"/>
      <c r="AT542" s="272" t="s">
        <v>266</v>
      </c>
      <c r="AU542" s="272" t="s">
        <v>14</v>
      </c>
      <c r="AV542" s="13" t="s">
        <v>14</v>
      </c>
      <c r="AW542" s="13" t="s">
        <v>36</v>
      </c>
      <c r="AX542" s="13" t="s">
        <v>82</v>
      </c>
      <c r="AY542" s="272" t="s">
        <v>253</v>
      </c>
    </row>
    <row r="543" s="14" customFormat="1">
      <c r="A543" s="14"/>
      <c r="B543" s="273"/>
      <c r="C543" s="274"/>
      <c r="D543" s="258" t="s">
        <v>266</v>
      </c>
      <c r="E543" s="275" t="s">
        <v>1</v>
      </c>
      <c r="F543" s="276" t="s">
        <v>269</v>
      </c>
      <c r="G543" s="274"/>
      <c r="H543" s="277">
        <v>63.859999999999999</v>
      </c>
      <c r="I543" s="278"/>
      <c r="J543" s="274"/>
      <c r="K543" s="274"/>
      <c r="L543" s="279"/>
      <c r="M543" s="280"/>
      <c r="N543" s="281"/>
      <c r="O543" s="281"/>
      <c r="P543" s="281"/>
      <c r="Q543" s="281"/>
      <c r="R543" s="281"/>
      <c r="S543" s="281"/>
      <c r="T543" s="282"/>
      <c r="U543" s="14"/>
      <c r="V543" s="14"/>
      <c r="W543" s="14"/>
      <c r="X543" s="14"/>
      <c r="Y543" s="14"/>
      <c r="Z543" s="14"/>
      <c r="AA543" s="14"/>
      <c r="AB543" s="14"/>
      <c r="AC543" s="14"/>
      <c r="AD543" s="14"/>
      <c r="AE543" s="14"/>
      <c r="AT543" s="283" t="s">
        <v>266</v>
      </c>
      <c r="AU543" s="283" t="s">
        <v>14</v>
      </c>
      <c r="AV543" s="14" t="s">
        <v>259</v>
      </c>
      <c r="AW543" s="14" t="s">
        <v>36</v>
      </c>
      <c r="AX543" s="14" t="s">
        <v>90</v>
      </c>
      <c r="AY543" s="283" t="s">
        <v>253</v>
      </c>
    </row>
    <row r="544" s="2" customFormat="1" ht="16.5" customHeight="1">
      <c r="A544" s="39"/>
      <c r="B544" s="40"/>
      <c r="C544" s="245" t="s">
        <v>548</v>
      </c>
      <c r="D544" s="245" t="s">
        <v>255</v>
      </c>
      <c r="E544" s="246" t="s">
        <v>421</v>
      </c>
      <c r="F544" s="247" t="s">
        <v>422</v>
      </c>
      <c r="G544" s="248" t="s">
        <v>152</v>
      </c>
      <c r="H544" s="249">
        <v>1589.9580000000001</v>
      </c>
      <c r="I544" s="250"/>
      <c r="J544" s="251">
        <f>ROUND(I544*H544,2)</f>
        <v>0</v>
      </c>
      <c r="K544" s="247" t="s">
        <v>258</v>
      </c>
      <c r="L544" s="45"/>
      <c r="M544" s="252" t="s">
        <v>1</v>
      </c>
      <c r="N544" s="253" t="s">
        <v>47</v>
      </c>
      <c r="O544" s="92"/>
      <c r="P544" s="254">
        <f>O544*H544</f>
        <v>0</v>
      </c>
      <c r="Q544" s="254">
        <v>0</v>
      </c>
      <c r="R544" s="254">
        <f>Q544*H544</f>
        <v>0</v>
      </c>
      <c r="S544" s="254">
        <v>0</v>
      </c>
      <c r="T544" s="255">
        <f>S544*H544</f>
        <v>0</v>
      </c>
      <c r="U544" s="39"/>
      <c r="V544" s="39"/>
      <c r="W544" s="39"/>
      <c r="X544" s="39"/>
      <c r="Y544" s="39"/>
      <c r="Z544" s="39"/>
      <c r="AA544" s="39"/>
      <c r="AB544" s="39"/>
      <c r="AC544" s="39"/>
      <c r="AD544" s="39"/>
      <c r="AE544" s="39"/>
      <c r="AR544" s="256" t="s">
        <v>259</v>
      </c>
      <c r="AT544" s="256" t="s">
        <v>255</v>
      </c>
      <c r="AU544" s="256" t="s">
        <v>14</v>
      </c>
      <c r="AY544" s="18" t="s">
        <v>253</v>
      </c>
      <c r="BE544" s="257">
        <f>IF(N544="základní",J544,0)</f>
        <v>0</v>
      </c>
      <c r="BF544" s="257">
        <f>IF(N544="snížená",J544,0)</f>
        <v>0</v>
      </c>
      <c r="BG544" s="257">
        <f>IF(N544="zákl. přenesená",J544,0)</f>
        <v>0</v>
      </c>
      <c r="BH544" s="257">
        <f>IF(N544="sníž. přenesená",J544,0)</f>
        <v>0</v>
      </c>
      <c r="BI544" s="257">
        <f>IF(N544="nulová",J544,0)</f>
        <v>0</v>
      </c>
      <c r="BJ544" s="18" t="s">
        <v>90</v>
      </c>
      <c r="BK544" s="257">
        <f>ROUND(I544*H544,2)</f>
        <v>0</v>
      </c>
      <c r="BL544" s="18" t="s">
        <v>259</v>
      </c>
      <c r="BM544" s="256" t="s">
        <v>1853</v>
      </c>
    </row>
    <row r="545" s="2" customFormat="1">
      <c r="A545" s="39"/>
      <c r="B545" s="40"/>
      <c r="C545" s="41"/>
      <c r="D545" s="258" t="s">
        <v>261</v>
      </c>
      <c r="E545" s="41"/>
      <c r="F545" s="259" t="s">
        <v>424</v>
      </c>
      <c r="G545" s="41"/>
      <c r="H545" s="41"/>
      <c r="I545" s="156"/>
      <c r="J545" s="41"/>
      <c r="K545" s="41"/>
      <c r="L545" s="45"/>
      <c r="M545" s="260"/>
      <c r="N545" s="261"/>
      <c r="O545" s="92"/>
      <c r="P545" s="92"/>
      <c r="Q545" s="92"/>
      <c r="R545" s="92"/>
      <c r="S545" s="92"/>
      <c r="T545" s="93"/>
      <c r="U545" s="39"/>
      <c r="V545" s="39"/>
      <c r="W545" s="39"/>
      <c r="X545" s="39"/>
      <c r="Y545" s="39"/>
      <c r="Z545" s="39"/>
      <c r="AA545" s="39"/>
      <c r="AB545" s="39"/>
      <c r="AC545" s="39"/>
      <c r="AD545" s="39"/>
      <c r="AE545" s="39"/>
      <c r="AT545" s="18" t="s">
        <v>261</v>
      </c>
      <c r="AU545" s="18" t="s">
        <v>14</v>
      </c>
    </row>
    <row r="546" s="13" customFormat="1">
      <c r="A546" s="13"/>
      <c r="B546" s="262"/>
      <c r="C546" s="263"/>
      <c r="D546" s="258" t="s">
        <v>266</v>
      </c>
      <c r="E546" s="264" t="s">
        <v>1</v>
      </c>
      <c r="F546" s="265" t="s">
        <v>1854</v>
      </c>
      <c r="G546" s="263"/>
      <c r="H546" s="266">
        <v>794.97900000000004</v>
      </c>
      <c r="I546" s="267"/>
      <c r="J546" s="263"/>
      <c r="K546" s="263"/>
      <c r="L546" s="268"/>
      <c r="M546" s="269"/>
      <c r="N546" s="270"/>
      <c r="O546" s="270"/>
      <c r="P546" s="270"/>
      <c r="Q546" s="270"/>
      <c r="R546" s="270"/>
      <c r="S546" s="270"/>
      <c r="T546" s="271"/>
      <c r="U546" s="13"/>
      <c r="V546" s="13"/>
      <c r="W546" s="13"/>
      <c r="X546" s="13"/>
      <c r="Y546" s="13"/>
      <c r="Z546" s="13"/>
      <c r="AA546" s="13"/>
      <c r="AB546" s="13"/>
      <c r="AC546" s="13"/>
      <c r="AD546" s="13"/>
      <c r="AE546" s="13"/>
      <c r="AT546" s="272" t="s">
        <v>266</v>
      </c>
      <c r="AU546" s="272" t="s">
        <v>14</v>
      </c>
      <c r="AV546" s="13" t="s">
        <v>14</v>
      </c>
      <c r="AW546" s="13" t="s">
        <v>36</v>
      </c>
      <c r="AX546" s="13" t="s">
        <v>82</v>
      </c>
      <c r="AY546" s="272" t="s">
        <v>253</v>
      </c>
    </row>
    <row r="547" s="13" customFormat="1">
      <c r="A547" s="13"/>
      <c r="B547" s="262"/>
      <c r="C547" s="263"/>
      <c r="D547" s="258" t="s">
        <v>266</v>
      </c>
      <c r="E547" s="264" t="s">
        <v>1</v>
      </c>
      <c r="F547" s="265" t="s">
        <v>1855</v>
      </c>
      <c r="G547" s="263"/>
      <c r="H547" s="266">
        <v>794.97900000000004</v>
      </c>
      <c r="I547" s="267"/>
      <c r="J547" s="263"/>
      <c r="K547" s="263"/>
      <c r="L547" s="268"/>
      <c r="M547" s="269"/>
      <c r="N547" s="270"/>
      <c r="O547" s="270"/>
      <c r="P547" s="270"/>
      <c r="Q547" s="270"/>
      <c r="R547" s="270"/>
      <c r="S547" s="270"/>
      <c r="T547" s="271"/>
      <c r="U547" s="13"/>
      <c r="V547" s="13"/>
      <c r="W547" s="13"/>
      <c r="X547" s="13"/>
      <c r="Y547" s="13"/>
      <c r="Z547" s="13"/>
      <c r="AA547" s="13"/>
      <c r="AB547" s="13"/>
      <c r="AC547" s="13"/>
      <c r="AD547" s="13"/>
      <c r="AE547" s="13"/>
      <c r="AT547" s="272" t="s">
        <v>266</v>
      </c>
      <c r="AU547" s="272" t="s">
        <v>14</v>
      </c>
      <c r="AV547" s="13" t="s">
        <v>14</v>
      </c>
      <c r="AW547" s="13" t="s">
        <v>36</v>
      </c>
      <c r="AX547" s="13" t="s">
        <v>82</v>
      </c>
      <c r="AY547" s="272" t="s">
        <v>253</v>
      </c>
    </row>
    <row r="548" s="14" customFormat="1">
      <c r="A548" s="14"/>
      <c r="B548" s="273"/>
      <c r="C548" s="274"/>
      <c r="D548" s="258" t="s">
        <v>266</v>
      </c>
      <c r="E548" s="275" t="s">
        <v>1</v>
      </c>
      <c r="F548" s="276" t="s">
        <v>269</v>
      </c>
      <c r="G548" s="274"/>
      <c r="H548" s="277">
        <v>1589.9580000000001</v>
      </c>
      <c r="I548" s="278"/>
      <c r="J548" s="274"/>
      <c r="K548" s="274"/>
      <c r="L548" s="279"/>
      <c r="M548" s="280"/>
      <c r="N548" s="281"/>
      <c r="O548" s="281"/>
      <c r="P548" s="281"/>
      <c r="Q548" s="281"/>
      <c r="R548" s="281"/>
      <c r="S548" s="281"/>
      <c r="T548" s="282"/>
      <c r="U548" s="14"/>
      <c r="V548" s="14"/>
      <c r="W548" s="14"/>
      <c r="X548" s="14"/>
      <c r="Y548" s="14"/>
      <c r="Z548" s="14"/>
      <c r="AA548" s="14"/>
      <c r="AB548" s="14"/>
      <c r="AC548" s="14"/>
      <c r="AD548" s="14"/>
      <c r="AE548" s="14"/>
      <c r="AT548" s="283" t="s">
        <v>266</v>
      </c>
      <c r="AU548" s="283" t="s">
        <v>14</v>
      </c>
      <c r="AV548" s="14" t="s">
        <v>259</v>
      </c>
      <c r="AW548" s="14" t="s">
        <v>36</v>
      </c>
      <c r="AX548" s="14" t="s">
        <v>90</v>
      </c>
      <c r="AY548" s="283" t="s">
        <v>253</v>
      </c>
    </row>
    <row r="549" s="2" customFormat="1" ht="36" customHeight="1">
      <c r="A549" s="39"/>
      <c r="B549" s="40"/>
      <c r="C549" s="245" t="s">
        <v>552</v>
      </c>
      <c r="D549" s="245" t="s">
        <v>255</v>
      </c>
      <c r="E549" s="246" t="s">
        <v>428</v>
      </c>
      <c r="F549" s="247" t="s">
        <v>429</v>
      </c>
      <c r="G549" s="248" t="s">
        <v>185</v>
      </c>
      <c r="H549" s="249">
        <v>1470.711</v>
      </c>
      <c r="I549" s="250"/>
      <c r="J549" s="251">
        <f>ROUND(I549*H549,2)</f>
        <v>0</v>
      </c>
      <c r="K549" s="247" t="s">
        <v>258</v>
      </c>
      <c r="L549" s="45"/>
      <c r="M549" s="252" t="s">
        <v>1</v>
      </c>
      <c r="N549" s="253" t="s">
        <v>47</v>
      </c>
      <c r="O549" s="92"/>
      <c r="P549" s="254">
        <f>O549*H549</f>
        <v>0</v>
      </c>
      <c r="Q549" s="254">
        <v>0</v>
      </c>
      <c r="R549" s="254">
        <f>Q549*H549</f>
        <v>0</v>
      </c>
      <c r="S549" s="254">
        <v>0</v>
      </c>
      <c r="T549" s="255">
        <f>S549*H549</f>
        <v>0</v>
      </c>
      <c r="U549" s="39"/>
      <c r="V549" s="39"/>
      <c r="W549" s="39"/>
      <c r="X549" s="39"/>
      <c r="Y549" s="39"/>
      <c r="Z549" s="39"/>
      <c r="AA549" s="39"/>
      <c r="AB549" s="39"/>
      <c r="AC549" s="39"/>
      <c r="AD549" s="39"/>
      <c r="AE549" s="39"/>
      <c r="AR549" s="256" t="s">
        <v>259</v>
      </c>
      <c r="AT549" s="256" t="s">
        <v>255</v>
      </c>
      <c r="AU549" s="256" t="s">
        <v>14</v>
      </c>
      <c r="AY549" s="18" t="s">
        <v>253</v>
      </c>
      <c r="BE549" s="257">
        <f>IF(N549="základní",J549,0)</f>
        <v>0</v>
      </c>
      <c r="BF549" s="257">
        <f>IF(N549="snížená",J549,0)</f>
        <v>0</v>
      </c>
      <c r="BG549" s="257">
        <f>IF(N549="zákl. přenesená",J549,0)</f>
        <v>0</v>
      </c>
      <c r="BH549" s="257">
        <f>IF(N549="sníž. přenesená",J549,0)</f>
        <v>0</v>
      </c>
      <c r="BI549" s="257">
        <f>IF(N549="nulová",J549,0)</f>
        <v>0</v>
      </c>
      <c r="BJ549" s="18" t="s">
        <v>90</v>
      </c>
      <c r="BK549" s="257">
        <f>ROUND(I549*H549,2)</f>
        <v>0</v>
      </c>
      <c r="BL549" s="18" t="s">
        <v>259</v>
      </c>
      <c r="BM549" s="256" t="s">
        <v>1856</v>
      </c>
    </row>
    <row r="550" s="2" customFormat="1">
      <c r="A550" s="39"/>
      <c r="B550" s="40"/>
      <c r="C550" s="41"/>
      <c r="D550" s="258" t="s">
        <v>261</v>
      </c>
      <c r="E550" s="41"/>
      <c r="F550" s="259" t="s">
        <v>431</v>
      </c>
      <c r="G550" s="41"/>
      <c r="H550" s="41"/>
      <c r="I550" s="156"/>
      <c r="J550" s="41"/>
      <c r="K550" s="41"/>
      <c r="L550" s="45"/>
      <c r="M550" s="260"/>
      <c r="N550" s="261"/>
      <c r="O550" s="92"/>
      <c r="P550" s="92"/>
      <c r="Q550" s="92"/>
      <c r="R550" s="92"/>
      <c r="S550" s="92"/>
      <c r="T550" s="93"/>
      <c r="U550" s="39"/>
      <c r="V550" s="39"/>
      <c r="W550" s="39"/>
      <c r="X550" s="39"/>
      <c r="Y550" s="39"/>
      <c r="Z550" s="39"/>
      <c r="AA550" s="39"/>
      <c r="AB550" s="39"/>
      <c r="AC550" s="39"/>
      <c r="AD550" s="39"/>
      <c r="AE550" s="39"/>
      <c r="AT550" s="18" t="s">
        <v>261</v>
      </c>
      <c r="AU550" s="18" t="s">
        <v>14</v>
      </c>
    </row>
    <row r="551" s="13" customFormat="1">
      <c r="A551" s="13"/>
      <c r="B551" s="262"/>
      <c r="C551" s="263"/>
      <c r="D551" s="258" t="s">
        <v>266</v>
      </c>
      <c r="E551" s="264" t="s">
        <v>1</v>
      </c>
      <c r="F551" s="265" t="s">
        <v>1857</v>
      </c>
      <c r="G551" s="263"/>
      <c r="H551" s="266">
        <v>1352.5699999999999</v>
      </c>
      <c r="I551" s="267"/>
      <c r="J551" s="263"/>
      <c r="K551" s="263"/>
      <c r="L551" s="268"/>
      <c r="M551" s="269"/>
      <c r="N551" s="270"/>
      <c r="O551" s="270"/>
      <c r="P551" s="270"/>
      <c r="Q551" s="270"/>
      <c r="R551" s="270"/>
      <c r="S551" s="270"/>
      <c r="T551" s="271"/>
      <c r="U551" s="13"/>
      <c r="V551" s="13"/>
      <c r="W551" s="13"/>
      <c r="X551" s="13"/>
      <c r="Y551" s="13"/>
      <c r="Z551" s="13"/>
      <c r="AA551" s="13"/>
      <c r="AB551" s="13"/>
      <c r="AC551" s="13"/>
      <c r="AD551" s="13"/>
      <c r="AE551" s="13"/>
      <c r="AT551" s="272" t="s">
        <v>266</v>
      </c>
      <c r="AU551" s="272" t="s">
        <v>14</v>
      </c>
      <c r="AV551" s="13" t="s">
        <v>14</v>
      </c>
      <c r="AW551" s="13" t="s">
        <v>36</v>
      </c>
      <c r="AX551" s="13" t="s">
        <v>82</v>
      </c>
      <c r="AY551" s="272" t="s">
        <v>253</v>
      </c>
    </row>
    <row r="552" s="13" customFormat="1">
      <c r="A552" s="13"/>
      <c r="B552" s="262"/>
      <c r="C552" s="263"/>
      <c r="D552" s="258" t="s">
        <v>266</v>
      </c>
      <c r="E552" s="264" t="s">
        <v>1</v>
      </c>
      <c r="F552" s="265" t="s">
        <v>1858</v>
      </c>
      <c r="G552" s="263"/>
      <c r="H552" s="266">
        <v>118.14100000000001</v>
      </c>
      <c r="I552" s="267"/>
      <c r="J552" s="263"/>
      <c r="K552" s="263"/>
      <c r="L552" s="268"/>
      <c r="M552" s="269"/>
      <c r="N552" s="270"/>
      <c r="O552" s="270"/>
      <c r="P552" s="270"/>
      <c r="Q552" s="270"/>
      <c r="R552" s="270"/>
      <c r="S552" s="270"/>
      <c r="T552" s="271"/>
      <c r="U552" s="13"/>
      <c r="V552" s="13"/>
      <c r="W552" s="13"/>
      <c r="X552" s="13"/>
      <c r="Y552" s="13"/>
      <c r="Z552" s="13"/>
      <c r="AA552" s="13"/>
      <c r="AB552" s="13"/>
      <c r="AC552" s="13"/>
      <c r="AD552" s="13"/>
      <c r="AE552" s="13"/>
      <c r="AT552" s="272" t="s">
        <v>266</v>
      </c>
      <c r="AU552" s="272" t="s">
        <v>14</v>
      </c>
      <c r="AV552" s="13" t="s">
        <v>14</v>
      </c>
      <c r="AW552" s="13" t="s">
        <v>36</v>
      </c>
      <c r="AX552" s="13" t="s">
        <v>82</v>
      </c>
      <c r="AY552" s="272" t="s">
        <v>253</v>
      </c>
    </row>
    <row r="553" s="14" customFormat="1">
      <c r="A553" s="14"/>
      <c r="B553" s="273"/>
      <c r="C553" s="274"/>
      <c r="D553" s="258" t="s">
        <v>266</v>
      </c>
      <c r="E553" s="275" t="s">
        <v>1</v>
      </c>
      <c r="F553" s="276" t="s">
        <v>269</v>
      </c>
      <c r="G553" s="274"/>
      <c r="H553" s="277">
        <v>1470.711</v>
      </c>
      <c r="I553" s="278"/>
      <c r="J553" s="274"/>
      <c r="K553" s="274"/>
      <c r="L553" s="279"/>
      <c r="M553" s="280"/>
      <c r="N553" s="281"/>
      <c r="O553" s="281"/>
      <c r="P553" s="281"/>
      <c r="Q553" s="281"/>
      <c r="R553" s="281"/>
      <c r="S553" s="281"/>
      <c r="T553" s="282"/>
      <c r="U553" s="14"/>
      <c r="V553" s="14"/>
      <c r="W553" s="14"/>
      <c r="X553" s="14"/>
      <c r="Y553" s="14"/>
      <c r="Z553" s="14"/>
      <c r="AA553" s="14"/>
      <c r="AB553" s="14"/>
      <c r="AC553" s="14"/>
      <c r="AD553" s="14"/>
      <c r="AE553" s="14"/>
      <c r="AT553" s="283" t="s">
        <v>266</v>
      </c>
      <c r="AU553" s="283" t="s">
        <v>14</v>
      </c>
      <c r="AV553" s="14" t="s">
        <v>259</v>
      </c>
      <c r="AW553" s="14" t="s">
        <v>36</v>
      </c>
      <c r="AX553" s="14" t="s">
        <v>90</v>
      </c>
      <c r="AY553" s="283" t="s">
        <v>253</v>
      </c>
    </row>
    <row r="554" s="2" customFormat="1" ht="36" customHeight="1">
      <c r="A554" s="39"/>
      <c r="B554" s="40"/>
      <c r="C554" s="245" t="s">
        <v>556</v>
      </c>
      <c r="D554" s="245" t="s">
        <v>255</v>
      </c>
      <c r="E554" s="246" t="s">
        <v>1859</v>
      </c>
      <c r="F554" s="247" t="s">
        <v>1860</v>
      </c>
      <c r="G554" s="248" t="s">
        <v>152</v>
      </c>
      <c r="H554" s="249">
        <v>508.757</v>
      </c>
      <c r="I554" s="250"/>
      <c r="J554" s="251">
        <f>ROUND(I554*H554,2)</f>
        <v>0</v>
      </c>
      <c r="K554" s="247" t="s">
        <v>258</v>
      </c>
      <c r="L554" s="45"/>
      <c r="M554" s="252" t="s">
        <v>1</v>
      </c>
      <c r="N554" s="253" t="s">
        <v>47</v>
      </c>
      <c r="O554" s="92"/>
      <c r="P554" s="254">
        <f>O554*H554</f>
        <v>0</v>
      </c>
      <c r="Q554" s="254">
        <v>0</v>
      </c>
      <c r="R554" s="254">
        <f>Q554*H554</f>
        <v>0</v>
      </c>
      <c r="S554" s="254">
        <v>0</v>
      </c>
      <c r="T554" s="255">
        <f>S554*H554</f>
        <v>0</v>
      </c>
      <c r="U554" s="39"/>
      <c r="V554" s="39"/>
      <c r="W554" s="39"/>
      <c r="X554" s="39"/>
      <c r="Y554" s="39"/>
      <c r="Z554" s="39"/>
      <c r="AA554" s="39"/>
      <c r="AB554" s="39"/>
      <c r="AC554" s="39"/>
      <c r="AD554" s="39"/>
      <c r="AE554" s="39"/>
      <c r="AR554" s="256" t="s">
        <v>259</v>
      </c>
      <c r="AT554" s="256" t="s">
        <v>255</v>
      </c>
      <c r="AU554" s="256" t="s">
        <v>14</v>
      </c>
      <c r="AY554" s="18" t="s">
        <v>253</v>
      </c>
      <c r="BE554" s="257">
        <f>IF(N554="základní",J554,0)</f>
        <v>0</v>
      </c>
      <c r="BF554" s="257">
        <f>IF(N554="snížená",J554,0)</f>
        <v>0</v>
      </c>
      <c r="BG554" s="257">
        <f>IF(N554="zákl. přenesená",J554,0)</f>
        <v>0</v>
      </c>
      <c r="BH554" s="257">
        <f>IF(N554="sníž. přenesená",J554,0)</f>
        <v>0</v>
      </c>
      <c r="BI554" s="257">
        <f>IF(N554="nulová",J554,0)</f>
        <v>0</v>
      </c>
      <c r="BJ554" s="18" t="s">
        <v>90</v>
      </c>
      <c r="BK554" s="257">
        <f>ROUND(I554*H554,2)</f>
        <v>0</v>
      </c>
      <c r="BL554" s="18" t="s">
        <v>259</v>
      </c>
      <c r="BM554" s="256" t="s">
        <v>1861</v>
      </c>
    </row>
    <row r="555" s="2" customFormat="1">
      <c r="A555" s="39"/>
      <c r="B555" s="40"/>
      <c r="C555" s="41"/>
      <c r="D555" s="258" t="s">
        <v>261</v>
      </c>
      <c r="E555" s="41"/>
      <c r="F555" s="326" t="s">
        <v>1862</v>
      </c>
      <c r="G555" s="41"/>
      <c r="H555" s="41"/>
      <c r="I555" s="156"/>
      <c r="J555" s="41"/>
      <c r="K555" s="41"/>
      <c r="L555" s="45"/>
      <c r="M555" s="260"/>
      <c r="N555" s="261"/>
      <c r="O555" s="92"/>
      <c r="P555" s="92"/>
      <c r="Q555" s="92"/>
      <c r="R555" s="92"/>
      <c r="S555" s="92"/>
      <c r="T555" s="93"/>
      <c r="U555" s="39"/>
      <c r="V555" s="39"/>
      <c r="W555" s="39"/>
      <c r="X555" s="39"/>
      <c r="Y555" s="39"/>
      <c r="Z555" s="39"/>
      <c r="AA555" s="39"/>
      <c r="AB555" s="39"/>
      <c r="AC555" s="39"/>
      <c r="AD555" s="39"/>
      <c r="AE555" s="39"/>
      <c r="AT555" s="18" t="s">
        <v>261</v>
      </c>
      <c r="AU555" s="18" t="s">
        <v>14</v>
      </c>
    </row>
    <row r="556" s="13" customFormat="1">
      <c r="A556" s="13"/>
      <c r="B556" s="262"/>
      <c r="C556" s="263"/>
      <c r="D556" s="258" t="s">
        <v>266</v>
      </c>
      <c r="E556" s="264" t="s">
        <v>1</v>
      </c>
      <c r="F556" s="265" t="s">
        <v>150</v>
      </c>
      <c r="G556" s="263"/>
      <c r="H556" s="266">
        <v>154.28399999999999</v>
      </c>
      <c r="I556" s="267"/>
      <c r="J556" s="263"/>
      <c r="K556" s="263"/>
      <c r="L556" s="268"/>
      <c r="M556" s="269"/>
      <c r="N556" s="270"/>
      <c r="O556" s="270"/>
      <c r="P556" s="270"/>
      <c r="Q556" s="270"/>
      <c r="R556" s="270"/>
      <c r="S556" s="270"/>
      <c r="T556" s="271"/>
      <c r="U556" s="13"/>
      <c r="V556" s="13"/>
      <c r="W556" s="13"/>
      <c r="X556" s="13"/>
      <c r="Y556" s="13"/>
      <c r="Z556" s="13"/>
      <c r="AA556" s="13"/>
      <c r="AB556" s="13"/>
      <c r="AC556" s="13"/>
      <c r="AD556" s="13"/>
      <c r="AE556" s="13"/>
      <c r="AT556" s="272" t="s">
        <v>266</v>
      </c>
      <c r="AU556" s="272" t="s">
        <v>14</v>
      </c>
      <c r="AV556" s="13" t="s">
        <v>14</v>
      </c>
      <c r="AW556" s="13" t="s">
        <v>36</v>
      </c>
      <c r="AX556" s="13" t="s">
        <v>82</v>
      </c>
      <c r="AY556" s="272" t="s">
        <v>253</v>
      </c>
    </row>
    <row r="557" s="13" customFormat="1">
      <c r="A557" s="13"/>
      <c r="B557" s="262"/>
      <c r="C557" s="263"/>
      <c r="D557" s="258" t="s">
        <v>266</v>
      </c>
      <c r="E557" s="264" t="s">
        <v>1</v>
      </c>
      <c r="F557" s="265" t="s">
        <v>1438</v>
      </c>
      <c r="G557" s="263"/>
      <c r="H557" s="266">
        <v>396.39999999999998</v>
      </c>
      <c r="I557" s="267"/>
      <c r="J557" s="263"/>
      <c r="K557" s="263"/>
      <c r="L557" s="268"/>
      <c r="M557" s="269"/>
      <c r="N557" s="270"/>
      <c r="O557" s="270"/>
      <c r="P557" s="270"/>
      <c r="Q557" s="270"/>
      <c r="R557" s="270"/>
      <c r="S557" s="270"/>
      <c r="T557" s="271"/>
      <c r="U557" s="13"/>
      <c r="V557" s="13"/>
      <c r="W557" s="13"/>
      <c r="X557" s="13"/>
      <c r="Y557" s="13"/>
      <c r="Z557" s="13"/>
      <c r="AA557" s="13"/>
      <c r="AB557" s="13"/>
      <c r="AC557" s="13"/>
      <c r="AD557" s="13"/>
      <c r="AE557" s="13"/>
      <c r="AT557" s="272" t="s">
        <v>266</v>
      </c>
      <c r="AU557" s="272" t="s">
        <v>14</v>
      </c>
      <c r="AV557" s="13" t="s">
        <v>14</v>
      </c>
      <c r="AW557" s="13" t="s">
        <v>36</v>
      </c>
      <c r="AX557" s="13" t="s">
        <v>82</v>
      </c>
      <c r="AY557" s="272" t="s">
        <v>253</v>
      </c>
    </row>
    <row r="558" s="13" customFormat="1">
      <c r="A558" s="13"/>
      <c r="B558" s="262"/>
      <c r="C558" s="263"/>
      <c r="D558" s="258" t="s">
        <v>266</v>
      </c>
      <c r="E558" s="264" t="s">
        <v>1</v>
      </c>
      <c r="F558" s="265" t="s">
        <v>1380</v>
      </c>
      <c r="G558" s="263"/>
      <c r="H558" s="266">
        <v>111.801</v>
      </c>
      <c r="I558" s="267"/>
      <c r="J558" s="263"/>
      <c r="K558" s="263"/>
      <c r="L558" s="268"/>
      <c r="M558" s="269"/>
      <c r="N558" s="270"/>
      <c r="O558" s="270"/>
      <c r="P558" s="270"/>
      <c r="Q558" s="270"/>
      <c r="R558" s="270"/>
      <c r="S558" s="270"/>
      <c r="T558" s="271"/>
      <c r="U558" s="13"/>
      <c r="V558" s="13"/>
      <c r="W558" s="13"/>
      <c r="X558" s="13"/>
      <c r="Y558" s="13"/>
      <c r="Z558" s="13"/>
      <c r="AA558" s="13"/>
      <c r="AB558" s="13"/>
      <c r="AC558" s="13"/>
      <c r="AD558" s="13"/>
      <c r="AE558" s="13"/>
      <c r="AT558" s="272" t="s">
        <v>266</v>
      </c>
      <c r="AU558" s="272" t="s">
        <v>14</v>
      </c>
      <c r="AV558" s="13" t="s">
        <v>14</v>
      </c>
      <c r="AW558" s="13" t="s">
        <v>36</v>
      </c>
      <c r="AX558" s="13" t="s">
        <v>82</v>
      </c>
      <c r="AY558" s="272" t="s">
        <v>253</v>
      </c>
    </row>
    <row r="559" s="13" customFormat="1">
      <c r="A559" s="13"/>
      <c r="B559" s="262"/>
      <c r="C559" s="263"/>
      <c r="D559" s="258" t="s">
        <v>266</v>
      </c>
      <c r="E559" s="264" t="s">
        <v>1</v>
      </c>
      <c r="F559" s="265" t="s">
        <v>1863</v>
      </c>
      <c r="G559" s="263"/>
      <c r="H559" s="266">
        <v>-13.836</v>
      </c>
      <c r="I559" s="267"/>
      <c r="J559" s="263"/>
      <c r="K559" s="263"/>
      <c r="L559" s="268"/>
      <c r="M559" s="269"/>
      <c r="N559" s="270"/>
      <c r="O559" s="270"/>
      <c r="P559" s="270"/>
      <c r="Q559" s="270"/>
      <c r="R559" s="270"/>
      <c r="S559" s="270"/>
      <c r="T559" s="271"/>
      <c r="U559" s="13"/>
      <c r="V559" s="13"/>
      <c r="W559" s="13"/>
      <c r="X559" s="13"/>
      <c r="Y559" s="13"/>
      <c r="Z559" s="13"/>
      <c r="AA559" s="13"/>
      <c r="AB559" s="13"/>
      <c r="AC559" s="13"/>
      <c r="AD559" s="13"/>
      <c r="AE559" s="13"/>
      <c r="AT559" s="272" t="s">
        <v>266</v>
      </c>
      <c r="AU559" s="272" t="s">
        <v>14</v>
      </c>
      <c r="AV559" s="13" t="s">
        <v>14</v>
      </c>
      <c r="AW559" s="13" t="s">
        <v>36</v>
      </c>
      <c r="AX559" s="13" t="s">
        <v>82</v>
      </c>
      <c r="AY559" s="272" t="s">
        <v>253</v>
      </c>
    </row>
    <row r="560" s="13" customFormat="1">
      <c r="A560" s="13"/>
      <c r="B560" s="262"/>
      <c r="C560" s="263"/>
      <c r="D560" s="258" t="s">
        <v>266</v>
      </c>
      <c r="E560" s="264" t="s">
        <v>1</v>
      </c>
      <c r="F560" s="265" t="s">
        <v>1864</v>
      </c>
      <c r="G560" s="263"/>
      <c r="H560" s="266">
        <v>-13.836</v>
      </c>
      <c r="I560" s="267"/>
      <c r="J560" s="263"/>
      <c r="K560" s="263"/>
      <c r="L560" s="268"/>
      <c r="M560" s="269"/>
      <c r="N560" s="270"/>
      <c r="O560" s="270"/>
      <c r="P560" s="270"/>
      <c r="Q560" s="270"/>
      <c r="R560" s="270"/>
      <c r="S560" s="270"/>
      <c r="T560" s="271"/>
      <c r="U560" s="13"/>
      <c r="V560" s="13"/>
      <c r="W560" s="13"/>
      <c r="X560" s="13"/>
      <c r="Y560" s="13"/>
      <c r="Z560" s="13"/>
      <c r="AA560" s="13"/>
      <c r="AB560" s="13"/>
      <c r="AC560" s="13"/>
      <c r="AD560" s="13"/>
      <c r="AE560" s="13"/>
      <c r="AT560" s="272" t="s">
        <v>266</v>
      </c>
      <c r="AU560" s="272" t="s">
        <v>14</v>
      </c>
      <c r="AV560" s="13" t="s">
        <v>14</v>
      </c>
      <c r="AW560" s="13" t="s">
        <v>36</v>
      </c>
      <c r="AX560" s="13" t="s">
        <v>82</v>
      </c>
      <c r="AY560" s="272" t="s">
        <v>253</v>
      </c>
    </row>
    <row r="561" s="13" customFormat="1">
      <c r="A561" s="13"/>
      <c r="B561" s="262"/>
      <c r="C561" s="263"/>
      <c r="D561" s="258" t="s">
        <v>266</v>
      </c>
      <c r="E561" s="264" t="s">
        <v>1</v>
      </c>
      <c r="F561" s="265" t="s">
        <v>1865</v>
      </c>
      <c r="G561" s="263"/>
      <c r="H561" s="266">
        <v>-13.836</v>
      </c>
      <c r="I561" s="267"/>
      <c r="J561" s="263"/>
      <c r="K561" s="263"/>
      <c r="L561" s="268"/>
      <c r="M561" s="269"/>
      <c r="N561" s="270"/>
      <c r="O561" s="270"/>
      <c r="P561" s="270"/>
      <c r="Q561" s="270"/>
      <c r="R561" s="270"/>
      <c r="S561" s="270"/>
      <c r="T561" s="271"/>
      <c r="U561" s="13"/>
      <c r="V561" s="13"/>
      <c r="W561" s="13"/>
      <c r="X561" s="13"/>
      <c r="Y561" s="13"/>
      <c r="Z561" s="13"/>
      <c r="AA561" s="13"/>
      <c r="AB561" s="13"/>
      <c r="AC561" s="13"/>
      <c r="AD561" s="13"/>
      <c r="AE561" s="13"/>
      <c r="AT561" s="272" t="s">
        <v>266</v>
      </c>
      <c r="AU561" s="272" t="s">
        <v>14</v>
      </c>
      <c r="AV561" s="13" t="s">
        <v>14</v>
      </c>
      <c r="AW561" s="13" t="s">
        <v>36</v>
      </c>
      <c r="AX561" s="13" t="s">
        <v>82</v>
      </c>
      <c r="AY561" s="272" t="s">
        <v>253</v>
      </c>
    </row>
    <row r="562" s="13" customFormat="1">
      <c r="A562" s="13"/>
      <c r="B562" s="262"/>
      <c r="C562" s="263"/>
      <c r="D562" s="258" t="s">
        <v>266</v>
      </c>
      <c r="E562" s="264" t="s">
        <v>1</v>
      </c>
      <c r="F562" s="265" t="s">
        <v>1866</v>
      </c>
      <c r="G562" s="263"/>
      <c r="H562" s="266">
        <v>-102.18300000000001</v>
      </c>
      <c r="I562" s="267"/>
      <c r="J562" s="263"/>
      <c r="K562" s="263"/>
      <c r="L562" s="268"/>
      <c r="M562" s="269"/>
      <c r="N562" s="270"/>
      <c r="O562" s="270"/>
      <c r="P562" s="270"/>
      <c r="Q562" s="270"/>
      <c r="R562" s="270"/>
      <c r="S562" s="270"/>
      <c r="T562" s="271"/>
      <c r="U562" s="13"/>
      <c r="V562" s="13"/>
      <c r="W562" s="13"/>
      <c r="X562" s="13"/>
      <c r="Y562" s="13"/>
      <c r="Z562" s="13"/>
      <c r="AA562" s="13"/>
      <c r="AB562" s="13"/>
      <c r="AC562" s="13"/>
      <c r="AD562" s="13"/>
      <c r="AE562" s="13"/>
      <c r="AT562" s="272" t="s">
        <v>266</v>
      </c>
      <c r="AU562" s="272" t="s">
        <v>14</v>
      </c>
      <c r="AV562" s="13" t="s">
        <v>14</v>
      </c>
      <c r="AW562" s="13" t="s">
        <v>36</v>
      </c>
      <c r="AX562" s="13" t="s">
        <v>82</v>
      </c>
      <c r="AY562" s="272" t="s">
        <v>253</v>
      </c>
    </row>
    <row r="563" s="13" customFormat="1">
      <c r="A563" s="13"/>
      <c r="B563" s="262"/>
      <c r="C563" s="263"/>
      <c r="D563" s="258" t="s">
        <v>266</v>
      </c>
      <c r="E563" s="264" t="s">
        <v>1</v>
      </c>
      <c r="F563" s="265" t="s">
        <v>1867</v>
      </c>
      <c r="G563" s="263"/>
      <c r="H563" s="266">
        <v>-4.3179999999999996</v>
      </c>
      <c r="I563" s="267"/>
      <c r="J563" s="263"/>
      <c r="K563" s="263"/>
      <c r="L563" s="268"/>
      <c r="M563" s="269"/>
      <c r="N563" s="270"/>
      <c r="O563" s="270"/>
      <c r="P563" s="270"/>
      <c r="Q563" s="270"/>
      <c r="R563" s="270"/>
      <c r="S563" s="270"/>
      <c r="T563" s="271"/>
      <c r="U563" s="13"/>
      <c r="V563" s="13"/>
      <c r="W563" s="13"/>
      <c r="X563" s="13"/>
      <c r="Y563" s="13"/>
      <c r="Z563" s="13"/>
      <c r="AA563" s="13"/>
      <c r="AB563" s="13"/>
      <c r="AC563" s="13"/>
      <c r="AD563" s="13"/>
      <c r="AE563" s="13"/>
      <c r="AT563" s="272" t="s">
        <v>266</v>
      </c>
      <c r="AU563" s="272" t="s">
        <v>14</v>
      </c>
      <c r="AV563" s="13" t="s">
        <v>14</v>
      </c>
      <c r="AW563" s="13" t="s">
        <v>36</v>
      </c>
      <c r="AX563" s="13" t="s">
        <v>82</v>
      </c>
      <c r="AY563" s="272" t="s">
        <v>253</v>
      </c>
    </row>
    <row r="564" s="13" customFormat="1">
      <c r="A564" s="13"/>
      <c r="B564" s="262"/>
      <c r="C564" s="263"/>
      <c r="D564" s="258" t="s">
        <v>266</v>
      </c>
      <c r="E564" s="264" t="s">
        <v>1</v>
      </c>
      <c r="F564" s="265" t="s">
        <v>1868</v>
      </c>
      <c r="G564" s="263"/>
      <c r="H564" s="266">
        <v>-24</v>
      </c>
      <c r="I564" s="267"/>
      <c r="J564" s="263"/>
      <c r="K564" s="263"/>
      <c r="L564" s="268"/>
      <c r="M564" s="269"/>
      <c r="N564" s="270"/>
      <c r="O564" s="270"/>
      <c r="P564" s="270"/>
      <c r="Q564" s="270"/>
      <c r="R564" s="270"/>
      <c r="S564" s="270"/>
      <c r="T564" s="271"/>
      <c r="U564" s="13"/>
      <c r="V564" s="13"/>
      <c r="W564" s="13"/>
      <c r="X564" s="13"/>
      <c r="Y564" s="13"/>
      <c r="Z564" s="13"/>
      <c r="AA564" s="13"/>
      <c r="AB564" s="13"/>
      <c r="AC564" s="13"/>
      <c r="AD564" s="13"/>
      <c r="AE564" s="13"/>
      <c r="AT564" s="272" t="s">
        <v>266</v>
      </c>
      <c r="AU564" s="272" t="s">
        <v>14</v>
      </c>
      <c r="AV564" s="13" t="s">
        <v>14</v>
      </c>
      <c r="AW564" s="13" t="s">
        <v>36</v>
      </c>
      <c r="AX564" s="13" t="s">
        <v>82</v>
      </c>
      <c r="AY564" s="272" t="s">
        <v>253</v>
      </c>
    </row>
    <row r="565" s="14" customFormat="1">
      <c r="A565" s="14"/>
      <c r="B565" s="273"/>
      <c r="C565" s="274"/>
      <c r="D565" s="258" t="s">
        <v>266</v>
      </c>
      <c r="E565" s="275" t="s">
        <v>1474</v>
      </c>
      <c r="F565" s="276" t="s">
        <v>269</v>
      </c>
      <c r="G565" s="274"/>
      <c r="H565" s="277">
        <v>490.476</v>
      </c>
      <c r="I565" s="278"/>
      <c r="J565" s="274"/>
      <c r="K565" s="274"/>
      <c r="L565" s="279"/>
      <c r="M565" s="280"/>
      <c r="N565" s="281"/>
      <c r="O565" s="281"/>
      <c r="P565" s="281"/>
      <c r="Q565" s="281"/>
      <c r="R565" s="281"/>
      <c r="S565" s="281"/>
      <c r="T565" s="282"/>
      <c r="U565" s="14"/>
      <c r="V565" s="14"/>
      <c r="W565" s="14"/>
      <c r="X565" s="14"/>
      <c r="Y565" s="14"/>
      <c r="Z565" s="14"/>
      <c r="AA565" s="14"/>
      <c r="AB565" s="14"/>
      <c r="AC565" s="14"/>
      <c r="AD565" s="14"/>
      <c r="AE565" s="14"/>
      <c r="AT565" s="283" t="s">
        <v>266</v>
      </c>
      <c r="AU565" s="283" t="s">
        <v>14</v>
      </c>
      <c r="AV565" s="14" t="s">
        <v>259</v>
      </c>
      <c r="AW565" s="14" t="s">
        <v>36</v>
      </c>
      <c r="AX565" s="14" t="s">
        <v>82</v>
      </c>
      <c r="AY565" s="283" t="s">
        <v>253</v>
      </c>
    </row>
    <row r="566" s="13" customFormat="1">
      <c r="A566" s="13"/>
      <c r="B566" s="262"/>
      <c r="C566" s="263"/>
      <c r="D566" s="258" t="s">
        <v>266</v>
      </c>
      <c r="E566" s="264" t="s">
        <v>1</v>
      </c>
      <c r="F566" s="265" t="s">
        <v>1869</v>
      </c>
      <c r="G566" s="263"/>
      <c r="H566" s="266">
        <v>18.280999999999999</v>
      </c>
      <c r="I566" s="267"/>
      <c r="J566" s="263"/>
      <c r="K566" s="263"/>
      <c r="L566" s="268"/>
      <c r="M566" s="269"/>
      <c r="N566" s="270"/>
      <c r="O566" s="270"/>
      <c r="P566" s="270"/>
      <c r="Q566" s="270"/>
      <c r="R566" s="270"/>
      <c r="S566" s="270"/>
      <c r="T566" s="271"/>
      <c r="U566" s="13"/>
      <c r="V566" s="13"/>
      <c r="W566" s="13"/>
      <c r="X566" s="13"/>
      <c r="Y566" s="13"/>
      <c r="Z566" s="13"/>
      <c r="AA566" s="13"/>
      <c r="AB566" s="13"/>
      <c r="AC566" s="13"/>
      <c r="AD566" s="13"/>
      <c r="AE566" s="13"/>
      <c r="AT566" s="272" t="s">
        <v>266</v>
      </c>
      <c r="AU566" s="272" t="s">
        <v>14</v>
      </c>
      <c r="AV566" s="13" t="s">
        <v>14</v>
      </c>
      <c r="AW566" s="13" t="s">
        <v>36</v>
      </c>
      <c r="AX566" s="13" t="s">
        <v>82</v>
      </c>
      <c r="AY566" s="272" t="s">
        <v>253</v>
      </c>
    </row>
    <row r="567" s="14" customFormat="1">
      <c r="A567" s="14"/>
      <c r="B567" s="273"/>
      <c r="C567" s="274"/>
      <c r="D567" s="258" t="s">
        <v>266</v>
      </c>
      <c r="E567" s="275" t="s">
        <v>1476</v>
      </c>
      <c r="F567" s="276" t="s">
        <v>269</v>
      </c>
      <c r="G567" s="274"/>
      <c r="H567" s="277">
        <v>18.280999999999999</v>
      </c>
      <c r="I567" s="278"/>
      <c r="J567" s="274"/>
      <c r="K567" s="274"/>
      <c r="L567" s="279"/>
      <c r="M567" s="280"/>
      <c r="N567" s="281"/>
      <c r="O567" s="281"/>
      <c r="P567" s="281"/>
      <c r="Q567" s="281"/>
      <c r="R567" s="281"/>
      <c r="S567" s="281"/>
      <c r="T567" s="282"/>
      <c r="U567" s="14"/>
      <c r="V567" s="14"/>
      <c r="W567" s="14"/>
      <c r="X567" s="14"/>
      <c r="Y567" s="14"/>
      <c r="Z567" s="14"/>
      <c r="AA567" s="14"/>
      <c r="AB567" s="14"/>
      <c r="AC567" s="14"/>
      <c r="AD567" s="14"/>
      <c r="AE567" s="14"/>
      <c r="AT567" s="283" t="s">
        <v>266</v>
      </c>
      <c r="AU567" s="283" t="s">
        <v>14</v>
      </c>
      <c r="AV567" s="14" t="s">
        <v>259</v>
      </c>
      <c r="AW567" s="14" t="s">
        <v>36</v>
      </c>
      <c r="AX567" s="14" t="s">
        <v>82</v>
      </c>
      <c r="AY567" s="283" t="s">
        <v>253</v>
      </c>
    </row>
    <row r="568" s="13" customFormat="1">
      <c r="A568" s="13"/>
      <c r="B568" s="262"/>
      <c r="C568" s="263"/>
      <c r="D568" s="258" t="s">
        <v>266</v>
      </c>
      <c r="E568" s="264" t="s">
        <v>1</v>
      </c>
      <c r="F568" s="265" t="s">
        <v>1870</v>
      </c>
      <c r="G568" s="263"/>
      <c r="H568" s="266">
        <v>508.757</v>
      </c>
      <c r="I568" s="267"/>
      <c r="J568" s="263"/>
      <c r="K568" s="263"/>
      <c r="L568" s="268"/>
      <c r="M568" s="269"/>
      <c r="N568" s="270"/>
      <c r="O568" s="270"/>
      <c r="P568" s="270"/>
      <c r="Q568" s="270"/>
      <c r="R568" s="270"/>
      <c r="S568" s="270"/>
      <c r="T568" s="271"/>
      <c r="U568" s="13"/>
      <c r="V568" s="13"/>
      <c r="W568" s="13"/>
      <c r="X568" s="13"/>
      <c r="Y568" s="13"/>
      <c r="Z568" s="13"/>
      <c r="AA568" s="13"/>
      <c r="AB568" s="13"/>
      <c r="AC568" s="13"/>
      <c r="AD568" s="13"/>
      <c r="AE568" s="13"/>
      <c r="AT568" s="272" t="s">
        <v>266</v>
      </c>
      <c r="AU568" s="272" t="s">
        <v>14</v>
      </c>
      <c r="AV568" s="13" t="s">
        <v>14</v>
      </c>
      <c r="AW568" s="13" t="s">
        <v>36</v>
      </c>
      <c r="AX568" s="13" t="s">
        <v>90</v>
      </c>
      <c r="AY568" s="272" t="s">
        <v>253</v>
      </c>
    </row>
    <row r="569" s="2" customFormat="1" ht="16.5" customHeight="1">
      <c r="A569" s="39"/>
      <c r="B569" s="40"/>
      <c r="C569" s="284" t="s">
        <v>561</v>
      </c>
      <c r="D569" s="284" t="s">
        <v>452</v>
      </c>
      <c r="E569" s="285" t="s">
        <v>1871</v>
      </c>
      <c r="F569" s="286" t="s">
        <v>1872</v>
      </c>
      <c r="G569" s="287" t="s">
        <v>185</v>
      </c>
      <c r="H569" s="288">
        <v>1022.602</v>
      </c>
      <c r="I569" s="289"/>
      <c r="J569" s="290">
        <f>ROUND(I569*H569,2)</f>
        <v>0</v>
      </c>
      <c r="K569" s="286" t="s">
        <v>258</v>
      </c>
      <c r="L569" s="291"/>
      <c r="M569" s="292" t="s">
        <v>1</v>
      </c>
      <c r="N569" s="293" t="s">
        <v>47</v>
      </c>
      <c r="O569" s="92"/>
      <c r="P569" s="254">
        <f>O569*H569</f>
        <v>0</v>
      </c>
      <c r="Q569" s="254">
        <v>0</v>
      </c>
      <c r="R569" s="254">
        <f>Q569*H569</f>
        <v>0</v>
      </c>
      <c r="S569" s="254">
        <v>0</v>
      </c>
      <c r="T569" s="255">
        <f>S569*H569</f>
        <v>0</v>
      </c>
      <c r="U569" s="39"/>
      <c r="V569" s="39"/>
      <c r="W569" s="39"/>
      <c r="X569" s="39"/>
      <c r="Y569" s="39"/>
      <c r="Z569" s="39"/>
      <c r="AA569" s="39"/>
      <c r="AB569" s="39"/>
      <c r="AC569" s="39"/>
      <c r="AD569" s="39"/>
      <c r="AE569" s="39"/>
      <c r="AR569" s="256" t="s">
        <v>293</v>
      </c>
      <c r="AT569" s="256" t="s">
        <v>452</v>
      </c>
      <c r="AU569" s="256" t="s">
        <v>14</v>
      </c>
      <c r="AY569" s="18" t="s">
        <v>253</v>
      </c>
      <c r="BE569" s="257">
        <f>IF(N569="základní",J569,0)</f>
        <v>0</v>
      </c>
      <c r="BF569" s="257">
        <f>IF(N569="snížená",J569,0)</f>
        <v>0</v>
      </c>
      <c r="BG569" s="257">
        <f>IF(N569="zákl. přenesená",J569,0)</f>
        <v>0</v>
      </c>
      <c r="BH569" s="257">
        <f>IF(N569="sníž. přenesená",J569,0)</f>
        <v>0</v>
      </c>
      <c r="BI569" s="257">
        <f>IF(N569="nulová",J569,0)</f>
        <v>0</v>
      </c>
      <c r="BJ569" s="18" t="s">
        <v>90</v>
      </c>
      <c r="BK569" s="257">
        <f>ROUND(I569*H569,2)</f>
        <v>0</v>
      </c>
      <c r="BL569" s="18" t="s">
        <v>259</v>
      </c>
      <c r="BM569" s="256" t="s">
        <v>1873</v>
      </c>
    </row>
    <row r="570" s="13" customFormat="1">
      <c r="A570" s="13"/>
      <c r="B570" s="262"/>
      <c r="C570" s="263"/>
      <c r="D570" s="258" t="s">
        <v>266</v>
      </c>
      <c r="E570" s="264" t="s">
        <v>1</v>
      </c>
      <c r="F570" s="265" t="s">
        <v>1874</v>
      </c>
      <c r="G570" s="263"/>
      <c r="H570" s="266">
        <v>1022.602</v>
      </c>
      <c r="I570" s="267"/>
      <c r="J570" s="263"/>
      <c r="K570" s="263"/>
      <c r="L570" s="268"/>
      <c r="M570" s="269"/>
      <c r="N570" s="270"/>
      <c r="O570" s="270"/>
      <c r="P570" s="270"/>
      <c r="Q570" s="270"/>
      <c r="R570" s="270"/>
      <c r="S570" s="270"/>
      <c r="T570" s="271"/>
      <c r="U570" s="13"/>
      <c r="V570" s="13"/>
      <c r="W570" s="13"/>
      <c r="X570" s="13"/>
      <c r="Y570" s="13"/>
      <c r="Z570" s="13"/>
      <c r="AA570" s="13"/>
      <c r="AB570" s="13"/>
      <c r="AC570" s="13"/>
      <c r="AD570" s="13"/>
      <c r="AE570" s="13"/>
      <c r="AT570" s="272" t="s">
        <v>266</v>
      </c>
      <c r="AU570" s="272" t="s">
        <v>14</v>
      </c>
      <c r="AV570" s="13" t="s">
        <v>14</v>
      </c>
      <c r="AW570" s="13" t="s">
        <v>36</v>
      </c>
      <c r="AX570" s="13" t="s">
        <v>82</v>
      </c>
      <c r="AY570" s="272" t="s">
        <v>253</v>
      </c>
    </row>
    <row r="571" s="14" customFormat="1">
      <c r="A571" s="14"/>
      <c r="B571" s="273"/>
      <c r="C571" s="274"/>
      <c r="D571" s="258" t="s">
        <v>266</v>
      </c>
      <c r="E571" s="275" t="s">
        <v>1</v>
      </c>
      <c r="F571" s="276" t="s">
        <v>269</v>
      </c>
      <c r="G571" s="274"/>
      <c r="H571" s="277">
        <v>1022.602</v>
      </c>
      <c r="I571" s="278"/>
      <c r="J571" s="274"/>
      <c r="K571" s="274"/>
      <c r="L571" s="279"/>
      <c r="M571" s="280"/>
      <c r="N571" s="281"/>
      <c r="O571" s="281"/>
      <c r="P571" s="281"/>
      <c r="Q571" s="281"/>
      <c r="R571" s="281"/>
      <c r="S571" s="281"/>
      <c r="T571" s="282"/>
      <c r="U571" s="14"/>
      <c r="V571" s="14"/>
      <c r="W571" s="14"/>
      <c r="X571" s="14"/>
      <c r="Y571" s="14"/>
      <c r="Z571" s="14"/>
      <c r="AA571" s="14"/>
      <c r="AB571" s="14"/>
      <c r="AC571" s="14"/>
      <c r="AD571" s="14"/>
      <c r="AE571" s="14"/>
      <c r="AT571" s="283" t="s">
        <v>266</v>
      </c>
      <c r="AU571" s="283" t="s">
        <v>14</v>
      </c>
      <c r="AV571" s="14" t="s">
        <v>259</v>
      </c>
      <c r="AW571" s="14" t="s">
        <v>36</v>
      </c>
      <c r="AX571" s="14" t="s">
        <v>90</v>
      </c>
      <c r="AY571" s="283" t="s">
        <v>253</v>
      </c>
    </row>
    <row r="572" s="2" customFormat="1" ht="16.5" customHeight="1">
      <c r="A572" s="39"/>
      <c r="B572" s="40"/>
      <c r="C572" s="245" t="s">
        <v>566</v>
      </c>
      <c r="D572" s="245" t="s">
        <v>255</v>
      </c>
      <c r="E572" s="246" t="s">
        <v>1875</v>
      </c>
      <c r="F572" s="247" t="s">
        <v>1876</v>
      </c>
      <c r="G572" s="248" t="s">
        <v>152</v>
      </c>
      <c r="H572" s="249">
        <v>3.0459999999999998</v>
      </c>
      <c r="I572" s="250"/>
      <c r="J572" s="251">
        <f>ROUND(I572*H572,2)</f>
        <v>0</v>
      </c>
      <c r="K572" s="247" t="s">
        <v>1</v>
      </c>
      <c r="L572" s="45"/>
      <c r="M572" s="252" t="s">
        <v>1</v>
      </c>
      <c r="N572" s="253" t="s">
        <v>47</v>
      </c>
      <c r="O572" s="92"/>
      <c r="P572" s="254">
        <f>O572*H572</f>
        <v>0</v>
      </c>
      <c r="Q572" s="254">
        <v>0</v>
      </c>
      <c r="R572" s="254">
        <f>Q572*H572</f>
        <v>0</v>
      </c>
      <c r="S572" s="254">
        <v>0</v>
      </c>
      <c r="T572" s="255">
        <f>S572*H572</f>
        <v>0</v>
      </c>
      <c r="U572" s="39"/>
      <c r="V572" s="39"/>
      <c r="W572" s="39"/>
      <c r="X572" s="39"/>
      <c r="Y572" s="39"/>
      <c r="Z572" s="39"/>
      <c r="AA572" s="39"/>
      <c r="AB572" s="39"/>
      <c r="AC572" s="39"/>
      <c r="AD572" s="39"/>
      <c r="AE572" s="39"/>
      <c r="AR572" s="256" t="s">
        <v>259</v>
      </c>
      <c r="AT572" s="256" t="s">
        <v>255</v>
      </c>
      <c r="AU572" s="256" t="s">
        <v>14</v>
      </c>
      <c r="AY572" s="18" t="s">
        <v>253</v>
      </c>
      <c r="BE572" s="257">
        <f>IF(N572="základní",J572,0)</f>
        <v>0</v>
      </c>
      <c r="BF572" s="257">
        <f>IF(N572="snížená",J572,0)</f>
        <v>0</v>
      </c>
      <c r="BG572" s="257">
        <f>IF(N572="zákl. přenesená",J572,0)</f>
        <v>0</v>
      </c>
      <c r="BH572" s="257">
        <f>IF(N572="sníž. přenesená",J572,0)</f>
        <v>0</v>
      </c>
      <c r="BI572" s="257">
        <f>IF(N572="nulová",J572,0)</f>
        <v>0</v>
      </c>
      <c r="BJ572" s="18" t="s">
        <v>90</v>
      </c>
      <c r="BK572" s="257">
        <f>ROUND(I572*H572,2)</f>
        <v>0</v>
      </c>
      <c r="BL572" s="18" t="s">
        <v>259</v>
      </c>
      <c r="BM572" s="256" t="s">
        <v>1877</v>
      </c>
    </row>
    <row r="573" s="13" customFormat="1">
      <c r="A573" s="13"/>
      <c r="B573" s="262"/>
      <c r="C573" s="263"/>
      <c r="D573" s="258" t="s">
        <v>266</v>
      </c>
      <c r="E573" s="264" t="s">
        <v>1</v>
      </c>
      <c r="F573" s="265" t="s">
        <v>1878</v>
      </c>
      <c r="G573" s="263"/>
      <c r="H573" s="266">
        <v>3.0459999999999998</v>
      </c>
      <c r="I573" s="267"/>
      <c r="J573" s="263"/>
      <c r="K573" s="263"/>
      <c r="L573" s="268"/>
      <c r="M573" s="269"/>
      <c r="N573" s="270"/>
      <c r="O573" s="270"/>
      <c r="P573" s="270"/>
      <c r="Q573" s="270"/>
      <c r="R573" s="270"/>
      <c r="S573" s="270"/>
      <c r="T573" s="271"/>
      <c r="U573" s="13"/>
      <c r="V573" s="13"/>
      <c r="W573" s="13"/>
      <c r="X573" s="13"/>
      <c r="Y573" s="13"/>
      <c r="Z573" s="13"/>
      <c r="AA573" s="13"/>
      <c r="AB573" s="13"/>
      <c r="AC573" s="13"/>
      <c r="AD573" s="13"/>
      <c r="AE573" s="13"/>
      <c r="AT573" s="272" t="s">
        <v>266</v>
      </c>
      <c r="AU573" s="272" t="s">
        <v>14</v>
      </c>
      <c r="AV573" s="13" t="s">
        <v>14</v>
      </c>
      <c r="AW573" s="13" t="s">
        <v>36</v>
      </c>
      <c r="AX573" s="13" t="s">
        <v>82</v>
      </c>
      <c r="AY573" s="272" t="s">
        <v>253</v>
      </c>
    </row>
    <row r="574" s="14" customFormat="1">
      <c r="A574" s="14"/>
      <c r="B574" s="273"/>
      <c r="C574" s="274"/>
      <c r="D574" s="258" t="s">
        <v>266</v>
      </c>
      <c r="E574" s="275" t="s">
        <v>1</v>
      </c>
      <c r="F574" s="276" t="s">
        <v>269</v>
      </c>
      <c r="G574" s="274"/>
      <c r="H574" s="277">
        <v>3.0459999999999998</v>
      </c>
      <c r="I574" s="278"/>
      <c r="J574" s="274"/>
      <c r="K574" s="274"/>
      <c r="L574" s="279"/>
      <c r="M574" s="280"/>
      <c r="N574" s="281"/>
      <c r="O574" s="281"/>
      <c r="P574" s="281"/>
      <c r="Q574" s="281"/>
      <c r="R574" s="281"/>
      <c r="S574" s="281"/>
      <c r="T574" s="282"/>
      <c r="U574" s="14"/>
      <c r="V574" s="14"/>
      <c r="W574" s="14"/>
      <c r="X574" s="14"/>
      <c r="Y574" s="14"/>
      <c r="Z574" s="14"/>
      <c r="AA574" s="14"/>
      <c r="AB574" s="14"/>
      <c r="AC574" s="14"/>
      <c r="AD574" s="14"/>
      <c r="AE574" s="14"/>
      <c r="AT574" s="283" t="s">
        <v>266</v>
      </c>
      <c r="AU574" s="283" t="s">
        <v>14</v>
      </c>
      <c r="AV574" s="14" t="s">
        <v>259</v>
      </c>
      <c r="AW574" s="14" t="s">
        <v>36</v>
      </c>
      <c r="AX574" s="14" t="s">
        <v>90</v>
      </c>
      <c r="AY574" s="283" t="s">
        <v>253</v>
      </c>
    </row>
    <row r="575" s="2" customFormat="1" ht="24" customHeight="1">
      <c r="A575" s="39"/>
      <c r="B575" s="40"/>
      <c r="C575" s="245" t="s">
        <v>572</v>
      </c>
      <c r="D575" s="245" t="s">
        <v>255</v>
      </c>
      <c r="E575" s="246" t="s">
        <v>434</v>
      </c>
      <c r="F575" s="247" t="s">
        <v>435</v>
      </c>
      <c r="G575" s="248" t="s">
        <v>140</v>
      </c>
      <c r="H575" s="249">
        <v>327</v>
      </c>
      <c r="I575" s="250"/>
      <c r="J575" s="251">
        <f>ROUND(I575*H575,2)</f>
        <v>0</v>
      </c>
      <c r="K575" s="247" t="s">
        <v>258</v>
      </c>
      <c r="L575" s="45"/>
      <c r="M575" s="252" t="s">
        <v>1</v>
      </c>
      <c r="N575" s="253" t="s">
        <v>47</v>
      </c>
      <c r="O575" s="92"/>
      <c r="P575" s="254">
        <f>O575*H575</f>
        <v>0</v>
      </c>
      <c r="Q575" s="254">
        <v>0</v>
      </c>
      <c r="R575" s="254">
        <f>Q575*H575</f>
        <v>0</v>
      </c>
      <c r="S575" s="254">
        <v>0</v>
      </c>
      <c r="T575" s="255">
        <f>S575*H575</f>
        <v>0</v>
      </c>
      <c r="U575" s="39"/>
      <c r="V575" s="39"/>
      <c r="W575" s="39"/>
      <c r="X575" s="39"/>
      <c r="Y575" s="39"/>
      <c r="Z575" s="39"/>
      <c r="AA575" s="39"/>
      <c r="AB575" s="39"/>
      <c r="AC575" s="39"/>
      <c r="AD575" s="39"/>
      <c r="AE575" s="39"/>
      <c r="AR575" s="256" t="s">
        <v>259</v>
      </c>
      <c r="AT575" s="256" t="s">
        <v>255</v>
      </c>
      <c r="AU575" s="256" t="s">
        <v>14</v>
      </c>
      <c r="AY575" s="18" t="s">
        <v>253</v>
      </c>
      <c r="BE575" s="257">
        <f>IF(N575="základní",J575,0)</f>
        <v>0</v>
      </c>
      <c r="BF575" s="257">
        <f>IF(N575="snížená",J575,0)</f>
        <v>0</v>
      </c>
      <c r="BG575" s="257">
        <f>IF(N575="zákl. přenesená",J575,0)</f>
        <v>0</v>
      </c>
      <c r="BH575" s="257">
        <f>IF(N575="sníž. přenesená",J575,0)</f>
        <v>0</v>
      </c>
      <c r="BI575" s="257">
        <f>IF(N575="nulová",J575,0)</f>
        <v>0</v>
      </c>
      <c r="BJ575" s="18" t="s">
        <v>90</v>
      </c>
      <c r="BK575" s="257">
        <f>ROUND(I575*H575,2)</f>
        <v>0</v>
      </c>
      <c r="BL575" s="18" t="s">
        <v>259</v>
      </c>
      <c r="BM575" s="256" t="s">
        <v>1879</v>
      </c>
    </row>
    <row r="576" s="2" customFormat="1">
      <c r="A576" s="39"/>
      <c r="B576" s="40"/>
      <c r="C576" s="41"/>
      <c r="D576" s="258" t="s">
        <v>261</v>
      </c>
      <c r="E576" s="41"/>
      <c r="F576" s="259" t="s">
        <v>437</v>
      </c>
      <c r="G576" s="41"/>
      <c r="H576" s="41"/>
      <c r="I576" s="156"/>
      <c r="J576" s="41"/>
      <c r="K576" s="41"/>
      <c r="L576" s="45"/>
      <c r="M576" s="260"/>
      <c r="N576" s="261"/>
      <c r="O576" s="92"/>
      <c r="P576" s="92"/>
      <c r="Q576" s="92"/>
      <c r="R576" s="92"/>
      <c r="S576" s="92"/>
      <c r="T576" s="93"/>
      <c r="U576" s="39"/>
      <c r="V576" s="39"/>
      <c r="W576" s="39"/>
      <c r="X576" s="39"/>
      <c r="Y576" s="39"/>
      <c r="Z576" s="39"/>
      <c r="AA576" s="39"/>
      <c r="AB576" s="39"/>
      <c r="AC576" s="39"/>
      <c r="AD576" s="39"/>
      <c r="AE576" s="39"/>
      <c r="AT576" s="18" t="s">
        <v>261</v>
      </c>
      <c r="AU576" s="18" t="s">
        <v>14</v>
      </c>
    </row>
    <row r="577" s="13" customFormat="1">
      <c r="A577" s="13"/>
      <c r="B577" s="262"/>
      <c r="C577" s="263"/>
      <c r="D577" s="258" t="s">
        <v>266</v>
      </c>
      <c r="E577" s="264" t="s">
        <v>1</v>
      </c>
      <c r="F577" s="265" t="s">
        <v>1880</v>
      </c>
      <c r="G577" s="263"/>
      <c r="H577" s="266">
        <v>138.36000000000001</v>
      </c>
      <c r="I577" s="267"/>
      <c r="J577" s="263"/>
      <c r="K577" s="263"/>
      <c r="L577" s="268"/>
      <c r="M577" s="269"/>
      <c r="N577" s="270"/>
      <c r="O577" s="270"/>
      <c r="P577" s="270"/>
      <c r="Q577" s="270"/>
      <c r="R577" s="270"/>
      <c r="S577" s="270"/>
      <c r="T577" s="271"/>
      <c r="U577" s="13"/>
      <c r="V577" s="13"/>
      <c r="W577" s="13"/>
      <c r="X577" s="13"/>
      <c r="Y577" s="13"/>
      <c r="Z577" s="13"/>
      <c r="AA577" s="13"/>
      <c r="AB577" s="13"/>
      <c r="AC577" s="13"/>
      <c r="AD577" s="13"/>
      <c r="AE577" s="13"/>
      <c r="AT577" s="272" t="s">
        <v>266</v>
      </c>
      <c r="AU577" s="272" t="s">
        <v>14</v>
      </c>
      <c r="AV577" s="13" t="s">
        <v>14</v>
      </c>
      <c r="AW577" s="13" t="s">
        <v>36</v>
      </c>
      <c r="AX577" s="13" t="s">
        <v>82</v>
      </c>
      <c r="AY577" s="272" t="s">
        <v>253</v>
      </c>
    </row>
    <row r="578" s="13" customFormat="1">
      <c r="A578" s="13"/>
      <c r="B578" s="262"/>
      <c r="C578" s="263"/>
      <c r="D578" s="258" t="s">
        <v>266</v>
      </c>
      <c r="E578" s="264" t="s">
        <v>1</v>
      </c>
      <c r="F578" s="265" t="s">
        <v>1881</v>
      </c>
      <c r="G578" s="263"/>
      <c r="H578" s="266">
        <v>12.25</v>
      </c>
      <c r="I578" s="267"/>
      <c r="J578" s="263"/>
      <c r="K578" s="263"/>
      <c r="L578" s="268"/>
      <c r="M578" s="269"/>
      <c r="N578" s="270"/>
      <c r="O578" s="270"/>
      <c r="P578" s="270"/>
      <c r="Q578" s="270"/>
      <c r="R578" s="270"/>
      <c r="S578" s="270"/>
      <c r="T578" s="271"/>
      <c r="U578" s="13"/>
      <c r="V578" s="13"/>
      <c r="W578" s="13"/>
      <c r="X578" s="13"/>
      <c r="Y578" s="13"/>
      <c r="Z578" s="13"/>
      <c r="AA578" s="13"/>
      <c r="AB578" s="13"/>
      <c r="AC578" s="13"/>
      <c r="AD578" s="13"/>
      <c r="AE578" s="13"/>
      <c r="AT578" s="272" t="s">
        <v>266</v>
      </c>
      <c r="AU578" s="272" t="s">
        <v>14</v>
      </c>
      <c r="AV578" s="13" t="s">
        <v>14</v>
      </c>
      <c r="AW578" s="13" t="s">
        <v>36</v>
      </c>
      <c r="AX578" s="13" t="s">
        <v>82</v>
      </c>
      <c r="AY578" s="272" t="s">
        <v>253</v>
      </c>
    </row>
    <row r="579" s="13" customFormat="1">
      <c r="A579" s="13"/>
      <c r="B579" s="262"/>
      <c r="C579" s="263"/>
      <c r="D579" s="258" t="s">
        <v>266</v>
      </c>
      <c r="E579" s="264" t="s">
        <v>1</v>
      </c>
      <c r="F579" s="265" t="s">
        <v>1882</v>
      </c>
      <c r="G579" s="263"/>
      <c r="H579" s="266">
        <v>130</v>
      </c>
      <c r="I579" s="267"/>
      <c r="J579" s="263"/>
      <c r="K579" s="263"/>
      <c r="L579" s="268"/>
      <c r="M579" s="269"/>
      <c r="N579" s="270"/>
      <c r="O579" s="270"/>
      <c r="P579" s="270"/>
      <c r="Q579" s="270"/>
      <c r="R579" s="270"/>
      <c r="S579" s="270"/>
      <c r="T579" s="271"/>
      <c r="U579" s="13"/>
      <c r="V579" s="13"/>
      <c r="W579" s="13"/>
      <c r="X579" s="13"/>
      <c r="Y579" s="13"/>
      <c r="Z579" s="13"/>
      <c r="AA579" s="13"/>
      <c r="AB579" s="13"/>
      <c r="AC579" s="13"/>
      <c r="AD579" s="13"/>
      <c r="AE579" s="13"/>
      <c r="AT579" s="272" t="s">
        <v>266</v>
      </c>
      <c r="AU579" s="272" t="s">
        <v>14</v>
      </c>
      <c r="AV579" s="13" t="s">
        <v>14</v>
      </c>
      <c r="AW579" s="13" t="s">
        <v>36</v>
      </c>
      <c r="AX579" s="13" t="s">
        <v>82</v>
      </c>
      <c r="AY579" s="272" t="s">
        <v>253</v>
      </c>
    </row>
    <row r="580" s="13" customFormat="1">
      <c r="A580" s="13"/>
      <c r="B580" s="262"/>
      <c r="C580" s="263"/>
      <c r="D580" s="258" t="s">
        <v>266</v>
      </c>
      <c r="E580" s="264" t="s">
        <v>1</v>
      </c>
      <c r="F580" s="265" t="s">
        <v>1883</v>
      </c>
      <c r="G580" s="263"/>
      <c r="H580" s="266">
        <v>46.390000000000001</v>
      </c>
      <c r="I580" s="267"/>
      <c r="J580" s="263"/>
      <c r="K580" s="263"/>
      <c r="L580" s="268"/>
      <c r="M580" s="269"/>
      <c r="N580" s="270"/>
      <c r="O580" s="270"/>
      <c r="P580" s="270"/>
      <c r="Q580" s="270"/>
      <c r="R580" s="270"/>
      <c r="S580" s="270"/>
      <c r="T580" s="271"/>
      <c r="U580" s="13"/>
      <c r="V580" s="13"/>
      <c r="W580" s="13"/>
      <c r="X580" s="13"/>
      <c r="Y580" s="13"/>
      <c r="Z580" s="13"/>
      <c r="AA580" s="13"/>
      <c r="AB580" s="13"/>
      <c r="AC580" s="13"/>
      <c r="AD580" s="13"/>
      <c r="AE580" s="13"/>
      <c r="AT580" s="272" t="s">
        <v>266</v>
      </c>
      <c r="AU580" s="272" t="s">
        <v>14</v>
      </c>
      <c r="AV580" s="13" t="s">
        <v>14</v>
      </c>
      <c r="AW580" s="13" t="s">
        <v>36</v>
      </c>
      <c r="AX580" s="13" t="s">
        <v>82</v>
      </c>
      <c r="AY580" s="272" t="s">
        <v>253</v>
      </c>
    </row>
    <row r="581" s="14" customFormat="1">
      <c r="A581" s="14"/>
      <c r="B581" s="273"/>
      <c r="C581" s="274"/>
      <c r="D581" s="258" t="s">
        <v>266</v>
      </c>
      <c r="E581" s="275" t="s">
        <v>1</v>
      </c>
      <c r="F581" s="276" t="s">
        <v>269</v>
      </c>
      <c r="G581" s="274"/>
      <c r="H581" s="277">
        <v>327</v>
      </c>
      <c r="I581" s="278"/>
      <c r="J581" s="274"/>
      <c r="K581" s="274"/>
      <c r="L581" s="279"/>
      <c r="M581" s="280"/>
      <c r="N581" s="281"/>
      <c r="O581" s="281"/>
      <c r="P581" s="281"/>
      <c r="Q581" s="281"/>
      <c r="R581" s="281"/>
      <c r="S581" s="281"/>
      <c r="T581" s="282"/>
      <c r="U581" s="14"/>
      <c r="V581" s="14"/>
      <c r="W581" s="14"/>
      <c r="X581" s="14"/>
      <c r="Y581" s="14"/>
      <c r="Z581" s="14"/>
      <c r="AA581" s="14"/>
      <c r="AB581" s="14"/>
      <c r="AC581" s="14"/>
      <c r="AD581" s="14"/>
      <c r="AE581" s="14"/>
      <c r="AT581" s="283" t="s">
        <v>266</v>
      </c>
      <c r="AU581" s="283" t="s">
        <v>14</v>
      </c>
      <c r="AV581" s="14" t="s">
        <v>259</v>
      </c>
      <c r="AW581" s="14" t="s">
        <v>36</v>
      </c>
      <c r="AX581" s="14" t="s">
        <v>90</v>
      </c>
      <c r="AY581" s="283" t="s">
        <v>253</v>
      </c>
    </row>
    <row r="582" s="12" customFormat="1" ht="22.8" customHeight="1">
      <c r="A582" s="12"/>
      <c r="B582" s="229"/>
      <c r="C582" s="230"/>
      <c r="D582" s="231" t="s">
        <v>81</v>
      </c>
      <c r="E582" s="243" t="s">
        <v>14</v>
      </c>
      <c r="F582" s="243" t="s">
        <v>439</v>
      </c>
      <c r="G582" s="230"/>
      <c r="H582" s="230"/>
      <c r="I582" s="233"/>
      <c r="J582" s="244">
        <f>BK582</f>
        <v>0</v>
      </c>
      <c r="K582" s="230"/>
      <c r="L582" s="235"/>
      <c r="M582" s="236"/>
      <c r="N582" s="237"/>
      <c r="O582" s="237"/>
      <c r="P582" s="238">
        <f>SUM(P583:P587)</f>
        <v>0</v>
      </c>
      <c r="Q582" s="237"/>
      <c r="R582" s="238">
        <f>SUM(R583:R587)</f>
        <v>0</v>
      </c>
      <c r="S582" s="237"/>
      <c r="T582" s="239">
        <f>SUM(T583:T587)</f>
        <v>0</v>
      </c>
      <c r="U582" s="12"/>
      <c r="V582" s="12"/>
      <c r="W582" s="12"/>
      <c r="X582" s="12"/>
      <c r="Y582" s="12"/>
      <c r="Z582" s="12"/>
      <c r="AA582" s="12"/>
      <c r="AB582" s="12"/>
      <c r="AC582" s="12"/>
      <c r="AD582" s="12"/>
      <c r="AE582" s="12"/>
      <c r="AR582" s="240" t="s">
        <v>90</v>
      </c>
      <c r="AT582" s="241" t="s">
        <v>81</v>
      </c>
      <c r="AU582" s="241" t="s">
        <v>90</v>
      </c>
      <c r="AY582" s="240" t="s">
        <v>253</v>
      </c>
      <c r="BK582" s="242">
        <f>SUM(BK583:BK587)</f>
        <v>0</v>
      </c>
    </row>
    <row r="583" s="2" customFormat="1" ht="24" customHeight="1">
      <c r="A583" s="39"/>
      <c r="B583" s="40"/>
      <c r="C583" s="245" t="s">
        <v>576</v>
      </c>
      <c r="D583" s="245" t="s">
        <v>255</v>
      </c>
      <c r="E583" s="246" t="s">
        <v>1884</v>
      </c>
      <c r="F583" s="247" t="s">
        <v>1885</v>
      </c>
      <c r="G583" s="248" t="s">
        <v>140</v>
      </c>
      <c r="H583" s="249">
        <v>905.39999999999998</v>
      </c>
      <c r="I583" s="250"/>
      <c r="J583" s="251">
        <f>ROUND(I583*H583,2)</f>
        <v>0</v>
      </c>
      <c r="K583" s="247" t="s">
        <v>258</v>
      </c>
      <c r="L583" s="45"/>
      <c r="M583" s="252" t="s">
        <v>1</v>
      </c>
      <c r="N583" s="253" t="s">
        <v>47</v>
      </c>
      <c r="O583" s="92"/>
      <c r="P583" s="254">
        <f>O583*H583</f>
        <v>0</v>
      </c>
      <c r="Q583" s="254">
        <v>0</v>
      </c>
      <c r="R583" s="254">
        <f>Q583*H583</f>
        <v>0</v>
      </c>
      <c r="S583" s="254">
        <v>0</v>
      </c>
      <c r="T583" s="255">
        <f>S583*H583</f>
        <v>0</v>
      </c>
      <c r="U583" s="39"/>
      <c r="V583" s="39"/>
      <c r="W583" s="39"/>
      <c r="X583" s="39"/>
      <c r="Y583" s="39"/>
      <c r="Z583" s="39"/>
      <c r="AA583" s="39"/>
      <c r="AB583" s="39"/>
      <c r="AC583" s="39"/>
      <c r="AD583" s="39"/>
      <c r="AE583" s="39"/>
      <c r="AR583" s="256" t="s">
        <v>259</v>
      </c>
      <c r="AT583" s="256" t="s">
        <v>255</v>
      </c>
      <c r="AU583" s="256" t="s">
        <v>14</v>
      </c>
      <c r="AY583" s="18" t="s">
        <v>253</v>
      </c>
      <c r="BE583" s="257">
        <f>IF(N583="základní",J583,0)</f>
        <v>0</v>
      </c>
      <c r="BF583" s="257">
        <f>IF(N583="snížená",J583,0)</f>
        <v>0</v>
      </c>
      <c r="BG583" s="257">
        <f>IF(N583="zákl. přenesená",J583,0)</f>
        <v>0</v>
      </c>
      <c r="BH583" s="257">
        <f>IF(N583="sníž. přenesená",J583,0)</f>
        <v>0</v>
      </c>
      <c r="BI583" s="257">
        <f>IF(N583="nulová",J583,0)</f>
        <v>0</v>
      </c>
      <c r="BJ583" s="18" t="s">
        <v>90</v>
      </c>
      <c r="BK583" s="257">
        <f>ROUND(I583*H583,2)</f>
        <v>0</v>
      </c>
      <c r="BL583" s="18" t="s">
        <v>259</v>
      </c>
      <c r="BM583" s="256" t="s">
        <v>1886</v>
      </c>
    </row>
    <row r="584" s="13" customFormat="1">
      <c r="A584" s="13"/>
      <c r="B584" s="262"/>
      <c r="C584" s="263"/>
      <c r="D584" s="258" t="s">
        <v>266</v>
      </c>
      <c r="E584" s="264" t="s">
        <v>1</v>
      </c>
      <c r="F584" s="265" t="s">
        <v>1427</v>
      </c>
      <c r="G584" s="263"/>
      <c r="H584" s="266">
        <v>905.39999999999998</v>
      </c>
      <c r="I584" s="267"/>
      <c r="J584" s="263"/>
      <c r="K584" s="263"/>
      <c r="L584" s="268"/>
      <c r="M584" s="269"/>
      <c r="N584" s="270"/>
      <c r="O584" s="270"/>
      <c r="P584" s="270"/>
      <c r="Q584" s="270"/>
      <c r="R584" s="270"/>
      <c r="S584" s="270"/>
      <c r="T584" s="271"/>
      <c r="U584" s="13"/>
      <c r="V584" s="13"/>
      <c r="W584" s="13"/>
      <c r="X584" s="13"/>
      <c r="Y584" s="13"/>
      <c r="Z584" s="13"/>
      <c r="AA584" s="13"/>
      <c r="AB584" s="13"/>
      <c r="AC584" s="13"/>
      <c r="AD584" s="13"/>
      <c r="AE584" s="13"/>
      <c r="AT584" s="272" t="s">
        <v>266</v>
      </c>
      <c r="AU584" s="272" t="s">
        <v>14</v>
      </c>
      <c r="AV584" s="13" t="s">
        <v>14</v>
      </c>
      <c r="AW584" s="13" t="s">
        <v>36</v>
      </c>
      <c r="AX584" s="13" t="s">
        <v>90</v>
      </c>
      <c r="AY584" s="272" t="s">
        <v>253</v>
      </c>
    </row>
    <row r="585" s="2" customFormat="1" ht="24" customHeight="1">
      <c r="A585" s="39"/>
      <c r="B585" s="40"/>
      <c r="C585" s="245" t="s">
        <v>581</v>
      </c>
      <c r="D585" s="245" t="s">
        <v>255</v>
      </c>
      <c r="E585" s="246" t="s">
        <v>1887</v>
      </c>
      <c r="F585" s="247" t="s">
        <v>1888</v>
      </c>
      <c r="G585" s="248" t="s">
        <v>140</v>
      </c>
      <c r="H585" s="249">
        <v>130</v>
      </c>
      <c r="I585" s="250"/>
      <c r="J585" s="251">
        <f>ROUND(I585*H585,2)</f>
        <v>0</v>
      </c>
      <c r="K585" s="247" t="s">
        <v>258</v>
      </c>
      <c r="L585" s="45"/>
      <c r="M585" s="252" t="s">
        <v>1</v>
      </c>
      <c r="N585" s="253" t="s">
        <v>47</v>
      </c>
      <c r="O585" s="92"/>
      <c r="P585" s="254">
        <f>O585*H585</f>
        <v>0</v>
      </c>
      <c r="Q585" s="254">
        <v>0</v>
      </c>
      <c r="R585" s="254">
        <f>Q585*H585</f>
        <v>0</v>
      </c>
      <c r="S585" s="254">
        <v>0</v>
      </c>
      <c r="T585" s="255">
        <f>S585*H585</f>
        <v>0</v>
      </c>
      <c r="U585" s="39"/>
      <c r="V585" s="39"/>
      <c r="W585" s="39"/>
      <c r="X585" s="39"/>
      <c r="Y585" s="39"/>
      <c r="Z585" s="39"/>
      <c r="AA585" s="39"/>
      <c r="AB585" s="39"/>
      <c r="AC585" s="39"/>
      <c r="AD585" s="39"/>
      <c r="AE585" s="39"/>
      <c r="AR585" s="256" t="s">
        <v>259</v>
      </c>
      <c r="AT585" s="256" t="s">
        <v>255</v>
      </c>
      <c r="AU585" s="256" t="s">
        <v>14</v>
      </c>
      <c r="AY585" s="18" t="s">
        <v>253</v>
      </c>
      <c r="BE585" s="257">
        <f>IF(N585="základní",J585,0)</f>
        <v>0</v>
      </c>
      <c r="BF585" s="257">
        <f>IF(N585="snížená",J585,0)</f>
        <v>0</v>
      </c>
      <c r="BG585" s="257">
        <f>IF(N585="zákl. přenesená",J585,0)</f>
        <v>0</v>
      </c>
      <c r="BH585" s="257">
        <f>IF(N585="sníž. přenesená",J585,0)</f>
        <v>0</v>
      </c>
      <c r="BI585" s="257">
        <f>IF(N585="nulová",J585,0)</f>
        <v>0</v>
      </c>
      <c r="BJ585" s="18" t="s">
        <v>90</v>
      </c>
      <c r="BK585" s="257">
        <f>ROUND(I585*H585,2)</f>
        <v>0</v>
      </c>
      <c r="BL585" s="18" t="s">
        <v>259</v>
      </c>
      <c r="BM585" s="256" t="s">
        <v>1889</v>
      </c>
    </row>
    <row r="586" s="13" customFormat="1">
      <c r="A586" s="13"/>
      <c r="B586" s="262"/>
      <c r="C586" s="263"/>
      <c r="D586" s="258" t="s">
        <v>266</v>
      </c>
      <c r="E586" s="264" t="s">
        <v>1</v>
      </c>
      <c r="F586" s="265" t="s">
        <v>1882</v>
      </c>
      <c r="G586" s="263"/>
      <c r="H586" s="266">
        <v>130</v>
      </c>
      <c r="I586" s="267"/>
      <c r="J586" s="263"/>
      <c r="K586" s="263"/>
      <c r="L586" s="268"/>
      <c r="M586" s="269"/>
      <c r="N586" s="270"/>
      <c r="O586" s="270"/>
      <c r="P586" s="270"/>
      <c r="Q586" s="270"/>
      <c r="R586" s="270"/>
      <c r="S586" s="270"/>
      <c r="T586" s="271"/>
      <c r="U586" s="13"/>
      <c r="V586" s="13"/>
      <c r="W586" s="13"/>
      <c r="X586" s="13"/>
      <c r="Y586" s="13"/>
      <c r="Z586" s="13"/>
      <c r="AA586" s="13"/>
      <c r="AB586" s="13"/>
      <c r="AC586" s="13"/>
      <c r="AD586" s="13"/>
      <c r="AE586" s="13"/>
      <c r="AT586" s="272" t="s">
        <v>266</v>
      </c>
      <c r="AU586" s="272" t="s">
        <v>14</v>
      </c>
      <c r="AV586" s="13" t="s">
        <v>14</v>
      </c>
      <c r="AW586" s="13" t="s">
        <v>36</v>
      </c>
      <c r="AX586" s="13" t="s">
        <v>82</v>
      </c>
      <c r="AY586" s="272" t="s">
        <v>253</v>
      </c>
    </row>
    <row r="587" s="14" customFormat="1">
      <c r="A587" s="14"/>
      <c r="B587" s="273"/>
      <c r="C587" s="274"/>
      <c r="D587" s="258" t="s">
        <v>266</v>
      </c>
      <c r="E587" s="275" t="s">
        <v>1</v>
      </c>
      <c r="F587" s="276" t="s">
        <v>269</v>
      </c>
      <c r="G587" s="274"/>
      <c r="H587" s="277">
        <v>130</v>
      </c>
      <c r="I587" s="278"/>
      <c r="J587" s="274"/>
      <c r="K587" s="274"/>
      <c r="L587" s="279"/>
      <c r="M587" s="280"/>
      <c r="N587" s="281"/>
      <c r="O587" s="281"/>
      <c r="P587" s="281"/>
      <c r="Q587" s="281"/>
      <c r="R587" s="281"/>
      <c r="S587" s="281"/>
      <c r="T587" s="282"/>
      <c r="U587" s="14"/>
      <c r="V587" s="14"/>
      <c r="W587" s="14"/>
      <c r="X587" s="14"/>
      <c r="Y587" s="14"/>
      <c r="Z587" s="14"/>
      <c r="AA587" s="14"/>
      <c r="AB587" s="14"/>
      <c r="AC587" s="14"/>
      <c r="AD587" s="14"/>
      <c r="AE587" s="14"/>
      <c r="AT587" s="283" t="s">
        <v>266</v>
      </c>
      <c r="AU587" s="283" t="s">
        <v>14</v>
      </c>
      <c r="AV587" s="14" t="s">
        <v>259</v>
      </c>
      <c r="AW587" s="14" t="s">
        <v>36</v>
      </c>
      <c r="AX587" s="14" t="s">
        <v>90</v>
      </c>
      <c r="AY587" s="283" t="s">
        <v>253</v>
      </c>
    </row>
    <row r="588" s="12" customFormat="1" ht="22.8" customHeight="1">
      <c r="A588" s="12"/>
      <c r="B588" s="229"/>
      <c r="C588" s="230"/>
      <c r="D588" s="231" t="s">
        <v>81</v>
      </c>
      <c r="E588" s="243" t="s">
        <v>259</v>
      </c>
      <c r="F588" s="243" t="s">
        <v>466</v>
      </c>
      <c r="G588" s="230"/>
      <c r="H588" s="230"/>
      <c r="I588" s="233"/>
      <c r="J588" s="244">
        <f>BK588</f>
        <v>0</v>
      </c>
      <c r="K588" s="230"/>
      <c r="L588" s="235"/>
      <c r="M588" s="236"/>
      <c r="N588" s="237"/>
      <c r="O588" s="237"/>
      <c r="P588" s="238">
        <f>SUM(P589:P608)</f>
        <v>0</v>
      </c>
      <c r="Q588" s="237"/>
      <c r="R588" s="238">
        <f>SUM(R589:R608)</f>
        <v>1.1208964967999999</v>
      </c>
      <c r="S588" s="237"/>
      <c r="T588" s="239">
        <f>SUM(T589:T608)</f>
        <v>0</v>
      </c>
      <c r="U588" s="12"/>
      <c r="V588" s="12"/>
      <c r="W588" s="12"/>
      <c r="X588" s="12"/>
      <c r="Y588" s="12"/>
      <c r="Z588" s="12"/>
      <c r="AA588" s="12"/>
      <c r="AB588" s="12"/>
      <c r="AC588" s="12"/>
      <c r="AD588" s="12"/>
      <c r="AE588" s="12"/>
      <c r="AR588" s="240" t="s">
        <v>90</v>
      </c>
      <c r="AT588" s="241" t="s">
        <v>81</v>
      </c>
      <c r="AU588" s="241" t="s">
        <v>90</v>
      </c>
      <c r="AY588" s="240" t="s">
        <v>253</v>
      </c>
      <c r="BK588" s="242">
        <f>SUM(BK589:BK608)</f>
        <v>0</v>
      </c>
    </row>
    <row r="589" s="2" customFormat="1" ht="24" customHeight="1">
      <c r="A589" s="39"/>
      <c r="B589" s="40"/>
      <c r="C589" s="245" t="s">
        <v>586</v>
      </c>
      <c r="D589" s="245" t="s">
        <v>255</v>
      </c>
      <c r="E589" s="246" t="s">
        <v>1890</v>
      </c>
      <c r="F589" s="247" t="s">
        <v>1891</v>
      </c>
      <c r="G589" s="248" t="s">
        <v>152</v>
      </c>
      <c r="H589" s="249">
        <v>13.836</v>
      </c>
      <c r="I589" s="250"/>
      <c r="J589" s="251">
        <f>ROUND(I589*H589,2)</f>
        <v>0</v>
      </c>
      <c r="K589" s="247" t="s">
        <v>258</v>
      </c>
      <c r="L589" s="45"/>
      <c r="M589" s="252" t="s">
        <v>1</v>
      </c>
      <c r="N589" s="253" t="s">
        <v>47</v>
      </c>
      <c r="O589" s="92"/>
      <c r="P589" s="254">
        <f>O589*H589</f>
        <v>0</v>
      </c>
      <c r="Q589" s="254">
        <v>0</v>
      </c>
      <c r="R589" s="254">
        <f>Q589*H589</f>
        <v>0</v>
      </c>
      <c r="S589" s="254">
        <v>0</v>
      </c>
      <c r="T589" s="255">
        <f>S589*H589</f>
        <v>0</v>
      </c>
      <c r="U589" s="39"/>
      <c r="V589" s="39"/>
      <c r="W589" s="39"/>
      <c r="X589" s="39"/>
      <c r="Y589" s="39"/>
      <c r="Z589" s="39"/>
      <c r="AA589" s="39"/>
      <c r="AB589" s="39"/>
      <c r="AC589" s="39"/>
      <c r="AD589" s="39"/>
      <c r="AE589" s="39"/>
      <c r="AR589" s="256" t="s">
        <v>259</v>
      </c>
      <c r="AT589" s="256" t="s">
        <v>255</v>
      </c>
      <c r="AU589" s="256" t="s">
        <v>14</v>
      </c>
      <c r="AY589" s="18" t="s">
        <v>253</v>
      </c>
      <c r="BE589" s="257">
        <f>IF(N589="základní",J589,0)</f>
        <v>0</v>
      </c>
      <c r="BF589" s="257">
        <f>IF(N589="snížená",J589,0)</f>
        <v>0</v>
      </c>
      <c r="BG589" s="257">
        <f>IF(N589="zákl. přenesená",J589,0)</f>
        <v>0</v>
      </c>
      <c r="BH589" s="257">
        <f>IF(N589="sníž. přenesená",J589,0)</f>
        <v>0</v>
      </c>
      <c r="BI589" s="257">
        <f>IF(N589="nulová",J589,0)</f>
        <v>0</v>
      </c>
      <c r="BJ589" s="18" t="s">
        <v>90</v>
      </c>
      <c r="BK589" s="257">
        <f>ROUND(I589*H589,2)</f>
        <v>0</v>
      </c>
      <c r="BL589" s="18" t="s">
        <v>259</v>
      </c>
      <c r="BM589" s="256" t="s">
        <v>1892</v>
      </c>
    </row>
    <row r="590" s="2" customFormat="1">
      <c r="A590" s="39"/>
      <c r="B590" s="40"/>
      <c r="C590" s="41"/>
      <c r="D590" s="258" t="s">
        <v>261</v>
      </c>
      <c r="E590" s="41"/>
      <c r="F590" s="259" t="s">
        <v>1893</v>
      </c>
      <c r="G590" s="41"/>
      <c r="H590" s="41"/>
      <c r="I590" s="156"/>
      <c r="J590" s="41"/>
      <c r="K590" s="41"/>
      <c r="L590" s="45"/>
      <c r="M590" s="260"/>
      <c r="N590" s="261"/>
      <c r="O590" s="92"/>
      <c r="P590" s="92"/>
      <c r="Q590" s="92"/>
      <c r="R590" s="92"/>
      <c r="S590" s="92"/>
      <c r="T590" s="93"/>
      <c r="U590" s="39"/>
      <c r="V590" s="39"/>
      <c r="W590" s="39"/>
      <c r="X590" s="39"/>
      <c r="Y590" s="39"/>
      <c r="Z590" s="39"/>
      <c r="AA590" s="39"/>
      <c r="AB590" s="39"/>
      <c r="AC590" s="39"/>
      <c r="AD590" s="39"/>
      <c r="AE590" s="39"/>
      <c r="AT590" s="18" t="s">
        <v>261</v>
      </c>
      <c r="AU590" s="18" t="s">
        <v>14</v>
      </c>
    </row>
    <row r="591" s="13" customFormat="1">
      <c r="A591" s="13"/>
      <c r="B591" s="262"/>
      <c r="C591" s="263"/>
      <c r="D591" s="258" t="s">
        <v>266</v>
      </c>
      <c r="E591" s="264" t="s">
        <v>1</v>
      </c>
      <c r="F591" s="265" t="s">
        <v>1894</v>
      </c>
      <c r="G591" s="263"/>
      <c r="H591" s="266">
        <v>13.836</v>
      </c>
      <c r="I591" s="267"/>
      <c r="J591" s="263"/>
      <c r="K591" s="263"/>
      <c r="L591" s="268"/>
      <c r="M591" s="269"/>
      <c r="N591" s="270"/>
      <c r="O591" s="270"/>
      <c r="P591" s="270"/>
      <c r="Q591" s="270"/>
      <c r="R591" s="270"/>
      <c r="S591" s="270"/>
      <c r="T591" s="271"/>
      <c r="U591" s="13"/>
      <c r="V591" s="13"/>
      <c r="W591" s="13"/>
      <c r="X591" s="13"/>
      <c r="Y591" s="13"/>
      <c r="Z591" s="13"/>
      <c r="AA591" s="13"/>
      <c r="AB591" s="13"/>
      <c r="AC591" s="13"/>
      <c r="AD591" s="13"/>
      <c r="AE591" s="13"/>
      <c r="AT591" s="272" t="s">
        <v>266</v>
      </c>
      <c r="AU591" s="272" t="s">
        <v>14</v>
      </c>
      <c r="AV591" s="13" t="s">
        <v>14</v>
      </c>
      <c r="AW591" s="13" t="s">
        <v>36</v>
      </c>
      <c r="AX591" s="13" t="s">
        <v>82</v>
      </c>
      <c r="AY591" s="272" t="s">
        <v>253</v>
      </c>
    </row>
    <row r="592" s="14" customFormat="1">
      <c r="A592" s="14"/>
      <c r="B592" s="273"/>
      <c r="C592" s="274"/>
      <c r="D592" s="258" t="s">
        <v>266</v>
      </c>
      <c r="E592" s="275" t="s">
        <v>1399</v>
      </c>
      <c r="F592" s="276" t="s">
        <v>269</v>
      </c>
      <c r="G592" s="274"/>
      <c r="H592" s="277">
        <v>13.836</v>
      </c>
      <c r="I592" s="278"/>
      <c r="J592" s="274"/>
      <c r="K592" s="274"/>
      <c r="L592" s="279"/>
      <c r="M592" s="280"/>
      <c r="N592" s="281"/>
      <c r="O592" s="281"/>
      <c r="P592" s="281"/>
      <c r="Q592" s="281"/>
      <c r="R592" s="281"/>
      <c r="S592" s="281"/>
      <c r="T592" s="282"/>
      <c r="U592" s="14"/>
      <c r="V592" s="14"/>
      <c r="W592" s="14"/>
      <c r="X592" s="14"/>
      <c r="Y592" s="14"/>
      <c r="Z592" s="14"/>
      <c r="AA592" s="14"/>
      <c r="AB592" s="14"/>
      <c r="AC592" s="14"/>
      <c r="AD592" s="14"/>
      <c r="AE592" s="14"/>
      <c r="AT592" s="283" t="s">
        <v>266</v>
      </c>
      <c r="AU592" s="283" t="s">
        <v>14</v>
      </c>
      <c r="AV592" s="14" t="s">
        <v>259</v>
      </c>
      <c r="AW592" s="14" t="s">
        <v>36</v>
      </c>
      <c r="AX592" s="14" t="s">
        <v>90</v>
      </c>
      <c r="AY592" s="283" t="s">
        <v>253</v>
      </c>
    </row>
    <row r="593" s="2" customFormat="1" ht="36" customHeight="1">
      <c r="A593" s="39"/>
      <c r="B593" s="40"/>
      <c r="C593" s="245" t="s">
        <v>591</v>
      </c>
      <c r="D593" s="245" t="s">
        <v>255</v>
      </c>
      <c r="E593" s="246" t="s">
        <v>1895</v>
      </c>
      <c r="F593" s="247" t="s">
        <v>1896</v>
      </c>
      <c r="G593" s="248" t="s">
        <v>178</v>
      </c>
      <c r="H593" s="249">
        <v>47</v>
      </c>
      <c r="I593" s="250"/>
      <c r="J593" s="251">
        <f>ROUND(I593*H593,2)</f>
        <v>0</v>
      </c>
      <c r="K593" s="247" t="s">
        <v>258</v>
      </c>
      <c r="L593" s="45"/>
      <c r="M593" s="252" t="s">
        <v>1</v>
      </c>
      <c r="N593" s="253" t="s">
        <v>47</v>
      </c>
      <c r="O593" s="92"/>
      <c r="P593" s="254">
        <f>O593*H593</f>
        <v>0</v>
      </c>
      <c r="Q593" s="254">
        <v>0.00165</v>
      </c>
      <c r="R593" s="254">
        <f>Q593*H593</f>
        <v>0.077549999999999994</v>
      </c>
      <c r="S593" s="254">
        <v>0</v>
      </c>
      <c r="T593" s="255">
        <f>S593*H593</f>
        <v>0</v>
      </c>
      <c r="U593" s="39"/>
      <c r="V593" s="39"/>
      <c r="W593" s="39"/>
      <c r="X593" s="39"/>
      <c r="Y593" s="39"/>
      <c r="Z593" s="39"/>
      <c r="AA593" s="39"/>
      <c r="AB593" s="39"/>
      <c r="AC593" s="39"/>
      <c r="AD593" s="39"/>
      <c r="AE593" s="39"/>
      <c r="AR593" s="256" t="s">
        <v>259</v>
      </c>
      <c r="AT593" s="256" t="s">
        <v>255</v>
      </c>
      <c r="AU593" s="256" t="s">
        <v>14</v>
      </c>
      <c r="AY593" s="18" t="s">
        <v>253</v>
      </c>
      <c r="BE593" s="257">
        <f>IF(N593="základní",J593,0)</f>
        <v>0</v>
      </c>
      <c r="BF593" s="257">
        <f>IF(N593="snížená",J593,0)</f>
        <v>0</v>
      </c>
      <c r="BG593" s="257">
        <f>IF(N593="zákl. přenesená",J593,0)</f>
        <v>0</v>
      </c>
      <c r="BH593" s="257">
        <f>IF(N593="sníž. přenesená",J593,0)</f>
        <v>0</v>
      </c>
      <c r="BI593" s="257">
        <f>IF(N593="nulová",J593,0)</f>
        <v>0</v>
      </c>
      <c r="BJ593" s="18" t="s">
        <v>90</v>
      </c>
      <c r="BK593" s="257">
        <f>ROUND(I593*H593,2)</f>
        <v>0</v>
      </c>
      <c r="BL593" s="18" t="s">
        <v>259</v>
      </c>
      <c r="BM593" s="256" t="s">
        <v>1897</v>
      </c>
    </row>
    <row r="594" s="2" customFormat="1">
      <c r="A594" s="39"/>
      <c r="B594" s="40"/>
      <c r="C594" s="41"/>
      <c r="D594" s="258" t="s">
        <v>261</v>
      </c>
      <c r="E594" s="41"/>
      <c r="F594" s="259" t="s">
        <v>1898</v>
      </c>
      <c r="G594" s="41"/>
      <c r="H594" s="41"/>
      <c r="I594" s="156"/>
      <c r="J594" s="41"/>
      <c r="K594" s="41"/>
      <c r="L594" s="45"/>
      <c r="M594" s="260"/>
      <c r="N594" s="261"/>
      <c r="O594" s="92"/>
      <c r="P594" s="92"/>
      <c r="Q594" s="92"/>
      <c r="R594" s="92"/>
      <c r="S594" s="92"/>
      <c r="T594" s="93"/>
      <c r="U594" s="39"/>
      <c r="V594" s="39"/>
      <c r="W594" s="39"/>
      <c r="X594" s="39"/>
      <c r="Y594" s="39"/>
      <c r="Z594" s="39"/>
      <c r="AA594" s="39"/>
      <c r="AB594" s="39"/>
      <c r="AC594" s="39"/>
      <c r="AD594" s="39"/>
      <c r="AE594" s="39"/>
      <c r="AT594" s="18" t="s">
        <v>261</v>
      </c>
      <c r="AU594" s="18" t="s">
        <v>14</v>
      </c>
    </row>
    <row r="595" s="13" customFormat="1">
      <c r="A595" s="13"/>
      <c r="B595" s="262"/>
      <c r="C595" s="263"/>
      <c r="D595" s="258" t="s">
        <v>266</v>
      </c>
      <c r="E595" s="264" t="s">
        <v>1</v>
      </c>
      <c r="F595" s="265" t="s">
        <v>1899</v>
      </c>
      <c r="G595" s="263"/>
      <c r="H595" s="266">
        <v>47</v>
      </c>
      <c r="I595" s="267"/>
      <c r="J595" s="263"/>
      <c r="K595" s="263"/>
      <c r="L595" s="268"/>
      <c r="M595" s="269"/>
      <c r="N595" s="270"/>
      <c r="O595" s="270"/>
      <c r="P595" s="270"/>
      <c r="Q595" s="270"/>
      <c r="R595" s="270"/>
      <c r="S595" s="270"/>
      <c r="T595" s="271"/>
      <c r="U595" s="13"/>
      <c r="V595" s="13"/>
      <c r="W595" s="13"/>
      <c r="X595" s="13"/>
      <c r="Y595" s="13"/>
      <c r="Z595" s="13"/>
      <c r="AA595" s="13"/>
      <c r="AB595" s="13"/>
      <c r="AC595" s="13"/>
      <c r="AD595" s="13"/>
      <c r="AE595" s="13"/>
      <c r="AT595" s="272" t="s">
        <v>266</v>
      </c>
      <c r="AU595" s="272" t="s">
        <v>14</v>
      </c>
      <c r="AV595" s="13" t="s">
        <v>14</v>
      </c>
      <c r="AW595" s="13" t="s">
        <v>36</v>
      </c>
      <c r="AX595" s="13" t="s">
        <v>82</v>
      </c>
      <c r="AY595" s="272" t="s">
        <v>253</v>
      </c>
    </row>
    <row r="596" s="14" customFormat="1">
      <c r="A596" s="14"/>
      <c r="B596" s="273"/>
      <c r="C596" s="274"/>
      <c r="D596" s="258" t="s">
        <v>266</v>
      </c>
      <c r="E596" s="275" t="s">
        <v>1</v>
      </c>
      <c r="F596" s="276" t="s">
        <v>269</v>
      </c>
      <c r="G596" s="274"/>
      <c r="H596" s="277">
        <v>47</v>
      </c>
      <c r="I596" s="278"/>
      <c r="J596" s="274"/>
      <c r="K596" s="274"/>
      <c r="L596" s="279"/>
      <c r="M596" s="280"/>
      <c r="N596" s="281"/>
      <c r="O596" s="281"/>
      <c r="P596" s="281"/>
      <c r="Q596" s="281"/>
      <c r="R596" s="281"/>
      <c r="S596" s="281"/>
      <c r="T596" s="282"/>
      <c r="U596" s="14"/>
      <c r="V596" s="14"/>
      <c r="W596" s="14"/>
      <c r="X596" s="14"/>
      <c r="Y596" s="14"/>
      <c r="Z596" s="14"/>
      <c r="AA596" s="14"/>
      <c r="AB596" s="14"/>
      <c r="AC596" s="14"/>
      <c r="AD596" s="14"/>
      <c r="AE596" s="14"/>
      <c r="AT596" s="283" t="s">
        <v>266</v>
      </c>
      <c r="AU596" s="283" t="s">
        <v>14</v>
      </c>
      <c r="AV596" s="14" t="s">
        <v>259</v>
      </c>
      <c r="AW596" s="14" t="s">
        <v>36</v>
      </c>
      <c r="AX596" s="14" t="s">
        <v>90</v>
      </c>
      <c r="AY596" s="283" t="s">
        <v>253</v>
      </c>
    </row>
    <row r="597" s="2" customFormat="1" ht="16.5" customHeight="1">
      <c r="A597" s="39"/>
      <c r="B597" s="40"/>
      <c r="C597" s="284" t="s">
        <v>595</v>
      </c>
      <c r="D597" s="284" t="s">
        <v>452</v>
      </c>
      <c r="E597" s="285" t="s">
        <v>1900</v>
      </c>
      <c r="F597" s="286" t="s">
        <v>1901</v>
      </c>
      <c r="G597" s="287" t="s">
        <v>178</v>
      </c>
      <c r="H597" s="288">
        <v>47</v>
      </c>
      <c r="I597" s="289"/>
      <c r="J597" s="290">
        <f>ROUND(I597*H597,2)</f>
        <v>0</v>
      </c>
      <c r="K597" s="286" t="s">
        <v>1</v>
      </c>
      <c r="L597" s="291"/>
      <c r="M597" s="292" t="s">
        <v>1</v>
      </c>
      <c r="N597" s="293" t="s">
        <v>47</v>
      </c>
      <c r="O597" s="92"/>
      <c r="P597" s="254">
        <f>O597*H597</f>
        <v>0</v>
      </c>
      <c r="Q597" s="254">
        <v>0.016</v>
      </c>
      <c r="R597" s="254">
        <f>Q597*H597</f>
        <v>0.752</v>
      </c>
      <c r="S597" s="254">
        <v>0</v>
      </c>
      <c r="T597" s="255">
        <f>S597*H597</f>
        <v>0</v>
      </c>
      <c r="U597" s="39"/>
      <c r="V597" s="39"/>
      <c r="W597" s="39"/>
      <c r="X597" s="39"/>
      <c r="Y597" s="39"/>
      <c r="Z597" s="39"/>
      <c r="AA597" s="39"/>
      <c r="AB597" s="39"/>
      <c r="AC597" s="39"/>
      <c r="AD597" s="39"/>
      <c r="AE597" s="39"/>
      <c r="AR597" s="256" t="s">
        <v>293</v>
      </c>
      <c r="AT597" s="256" t="s">
        <v>452</v>
      </c>
      <c r="AU597" s="256" t="s">
        <v>14</v>
      </c>
      <c r="AY597" s="18" t="s">
        <v>253</v>
      </c>
      <c r="BE597" s="257">
        <f>IF(N597="základní",J597,0)</f>
        <v>0</v>
      </c>
      <c r="BF597" s="257">
        <f>IF(N597="snížená",J597,0)</f>
        <v>0</v>
      </c>
      <c r="BG597" s="257">
        <f>IF(N597="zákl. přenesená",J597,0)</f>
        <v>0</v>
      </c>
      <c r="BH597" s="257">
        <f>IF(N597="sníž. přenesená",J597,0)</f>
        <v>0</v>
      </c>
      <c r="BI597" s="257">
        <f>IF(N597="nulová",J597,0)</f>
        <v>0</v>
      </c>
      <c r="BJ597" s="18" t="s">
        <v>90</v>
      </c>
      <c r="BK597" s="257">
        <f>ROUND(I597*H597,2)</f>
        <v>0</v>
      </c>
      <c r="BL597" s="18" t="s">
        <v>259</v>
      </c>
      <c r="BM597" s="256" t="s">
        <v>1902</v>
      </c>
    </row>
    <row r="598" s="2" customFormat="1" ht="36" customHeight="1">
      <c r="A598" s="39"/>
      <c r="B598" s="40"/>
      <c r="C598" s="245" t="s">
        <v>600</v>
      </c>
      <c r="D598" s="245" t="s">
        <v>255</v>
      </c>
      <c r="E598" s="246" t="s">
        <v>1903</v>
      </c>
      <c r="F598" s="247" t="s">
        <v>1904</v>
      </c>
      <c r="G598" s="248" t="s">
        <v>152</v>
      </c>
      <c r="H598" s="249">
        <v>13.836</v>
      </c>
      <c r="I598" s="250"/>
      <c r="J598" s="251">
        <f>ROUND(I598*H598,2)</f>
        <v>0</v>
      </c>
      <c r="K598" s="247" t="s">
        <v>258</v>
      </c>
      <c r="L598" s="45"/>
      <c r="M598" s="252" t="s">
        <v>1</v>
      </c>
      <c r="N598" s="253" t="s">
        <v>47</v>
      </c>
      <c r="O598" s="92"/>
      <c r="P598" s="254">
        <f>O598*H598</f>
        <v>0</v>
      </c>
      <c r="Q598" s="254">
        <v>0</v>
      </c>
      <c r="R598" s="254">
        <f>Q598*H598</f>
        <v>0</v>
      </c>
      <c r="S598" s="254">
        <v>0</v>
      </c>
      <c r="T598" s="255">
        <f>S598*H598</f>
        <v>0</v>
      </c>
      <c r="U598" s="39"/>
      <c r="V598" s="39"/>
      <c r="W598" s="39"/>
      <c r="X598" s="39"/>
      <c r="Y598" s="39"/>
      <c r="Z598" s="39"/>
      <c r="AA598" s="39"/>
      <c r="AB598" s="39"/>
      <c r="AC598" s="39"/>
      <c r="AD598" s="39"/>
      <c r="AE598" s="39"/>
      <c r="AR598" s="256" t="s">
        <v>259</v>
      </c>
      <c r="AT598" s="256" t="s">
        <v>255</v>
      </c>
      <c r="AU598" s="256" t="s">
        <v>14</v>
      </c>
      <c r="AY598" s="18" t="s">
        <v>253</v>
      </c>
      <c r="BE598" s="257">
        <f>IF(N598="základní",J598,0)</f>
        <v>0</v>
      </c>
      <c r="BF598" s="257">
        <f>IF(N598="snížená",J598,0)</f>
        <v>0</v>
      </c>
      <c r="BG598" s="257">
        <f>IF(N598="zákl. přenesená",J598,0)</f>
        <v>0</v>
      </c>
      <c r="BH598" s="257">
        <f>IF(N598="sníž. přenesená",J598,0)</f>
        <v>0</v>
      </c>
      <c r="BI598" s="257">
        <f>IF(N598="nulová",J598,0)</f>
        <v>0</v>
      </c>
      <c r="BJ598" s="18" t="s">
        <v>90</v>
      </c>
      <c r="BK598" s="257">
        <f>ROUND(I598*H598,2)</f>
        <v>0</v>
      </c>
      <c r="BL598" s="18" t="s">
        <v>259</v>
      </c>
      <c r="BM598" s="256" t="s">
        <v>1905</v>
      </c>
    </row>
    <row r="599" s="2" customFormat="1">
      <c r="A599" s="39"/>
      <c r="B599" s="40"/>
      <c r="C599" s="41"/>
      <c r="D599" s="258" t="s">
        <v>261</v>
      </c>
      <c r="E599" s="41"/>
      <c r="F599" s="259" t="s">
        <v>1906</v>
      </c>
      <c r="G599" s="41"/>
      <c r="H599" s="41"/>
      <c r="I599" s="156"/>
      <c r="J599" s="41"/>
      <c r="K599" s="41"/>
      <c r="L599" s="45"/>
      <c r="M599" s="260"/>
      <c r="N599" s="261"/>
      <c r="O599" s="92"/>
      <c r="P599" s="92"/>
      <c r="Q599" s="92"/>
      <c r="R599" s="92"/>
      <c r="S599" s="92"/>
      <c r="T599" s="93"/>
      <c r="U599" s="39"/>
      <c r="V599" s="39"/>
      <c r="W599" s="39"/>
      <c r="X599" s="39"/>
      <c r="Y599" s="39"/>
      <c r="Z599" s="39"/>
      <c r="AA599" s="39"/>
      <c r="AB599" s="39"/>
      <c r="AC599" s="39"/>
      <c r="AD599" s="39"/>
      <c r="AE599" s="39"/>
      <c r="AT599" s="18" t="s">
        <v>261</v>
      </c>
      <c r="AU599" s="18" t="s">
        <v>14</v>
      </c>
    </row>
    <row r="600" s="13" customFormat="1">
      <c r="A600" s="13"/>
      <c r="B600" s="262"/>
      <c r="C600" s="263"/>
      <c r="D600" s="258" t="s">
        <v>266</v>
      </c>
      <c r="E600" s="264" t="s">
        <v>1</v>
      </c>
      <c r="F600" s="265" t="s">
        <v>1894</v>
      </c>
      <c r="G600" s="263"/>
      <c r="H600" s="266">
        <v>13.836</v>
      </c>
      <c r="I600" s="267"/>
      <c r="J600" s="263"/>
      <c r="K600" s="263"/>
      <c r="L600" s="268"/>
      <c r="M600" s="269"/>
      <c r="N600" s="270"/>
      <c r="O600" s="270"/>
      <c r="P600" s="270"/>
      <c r="Q600" s="270"/>
      <c r="R600" s="270"/>
      <c r="S600" s="270"/>
      <c r="T600" s="271"/>
      <c r="U600" s="13"/>
      <c r="V600" s="13"/>
      <c r="W600" s="13"/>
      <c r="X600" s="13"/>
      <c r="Y600" s="13"/>
      <c r="Z600" s="13"/>
      <c r="AA600" s="13"/>
      <c r="AB600" s="13"/>
      <c r="AC600" s="13"/>
      <c r="AD600" s="13"/>
      <c r="AE600" s="13"/>
      <c r="AT600" s="272" t="s">
        <v>266</v>
      </c>
      <c r="AU600" s="272" t="s">
        <v>14</v>
      </c>
      <c r="AV600" s="13" t="s">
        <v>14</v>
      </c>
      <c r="AW600" s="13" t="s">
        <v>36</v>
      </c>
      <c r="AX600" s="13" t="s">
        <v>82</v>
      </c>
      <c r="AY600" s="272" t="s">
        <v>253</v>
      </c>
    </row>
    <row r="601" s="14" customFormat="1">
      <c r="A601" s="14"/>
      <c r="B601" s="273"/>
      <c r="C601" s="274"/>
      <c r="D601" s="258" t="s">
        <v>266</v>
      </c>
      <c r="E601" s="275" t="s">
        <v>1436</v>
      </c>
      <c r="F601" s="276" t="s">
        <v>269</v>
      </c>
      <c r="G601" s="274"/>
      <c r="H601" s="277">
        <v>13.836</v>
      </c>
      <c r="I601" s="278"/>
      <c r="J601" s="274"/>
      <c r="K601" s="274"/>
      <c r="L601" s="279"/>
      <c r="M601" s="280"/>
      <c r="N601" s="281"/>
      <c r="O601" s="281"/>
      <c r="P601" s="281"/>
      <c r="Q601" s="281"/>
      <c r="R601" s="281"/>
      <c r="S601" s="281"/>
      <c r="T601" s="282"/>
      <c r="U601" s="14"/>
      <c r="V601" s="14"/>
      <c r="W601" s="14"/>
      <c r="X601" s="14"/>
      <c r="Y601" s="14"/>
      <c r="Z601" s="14"/>
      <c r="AA601" s="14"/>
      <c r="AB601" s="14"/>
      <c r="AC601" s="14"/>
      <c r="AD601" s="14"/>
      <c r="AE601" s="14"/>
      <c r="AT601" s="283" t="s">
        <v>266</v>
      </c>
      <c r="AU601" s="283" t="s">
        <v>14</v>
      </c>
      <c r="AV601" s="14" t="s">
        <v>259</v>
      </c>
      <c r="AW601" s="14" t="s">
        <v>36</v>
      </c>
      <c r="AX601" s="14" t="s">
        <v>90</v>
      </c>
      <c r="AY601" s="283" t="s">
        <v>253</v>
      </c>
    </row>
    <row r="602" s="2" customFormat="1" ht="36" customHeight="1">
      <c r="A602" s="39"/>
      <c r="B602" s="40"/>
      <c r="C602" s="245" t="s">
        <v>606</v>
      </c>
      <c r="D602" s="245" t="s">
        <v>255</v>
      </c>
      <c r="E602" s="246" t="s">
        <v>1907</v>
      </c>
      <c r="F602" s="247" t="s">
        <v>1908</v>
      </c>
      <c r="G602" s="248" t="s">
        <v>152</v>
      </c>
      <c r="H602" s="249">
        <v>13.836</v>
      </c>
      <c r="I602" s="250"/>
      <c r="J602" s="251">
        <f>ROUND(I602*H602,2)</f>
        <v>0</v>
      </c>
      <c r="K602" s="247" t="s">
        <v>258</v>
      </c>
      <c r="L602" s="45"/>
      <c r="M602" s="252" t="s">
        <v>1</v>
      </c>
      <c r="N602" s="253" t="s">
        <v>47</v>
      </c>
      <c r="O602" s="92"/>
      <c r="P602" s="254">
        <f>O602*H602</f>
        <v>0</v>
      </c>
      <c r="Q602" s="254">
        <v>0</v>
      </c>
      <c r="R602" s="254">
        <f>Q602*H602</f>
        <v>0</v>
      </c>
      <c r="S602" s="254">
        <v>0</v>
      </c>
      <c r="T602" s="255">
        <f>S602*H602</f>
        <v>0</v>
      </c>
      <c r="U602" s="39"/>
      <c r="V602" s="39"/>
      <c r="W602" s="39"/>
      <c r="X602" s="39"/>
      <c r="Y602" s="39"/>
      <c r="Z602" s="39"/>
      <c r="AA602" s="39"/>
      <c r="AB602" s="39"/>
      <c r="AC602" s="39"/>
      <c r="AD602" s="39"/>
      <c r="AE602" s="39"/>
      <c r="AR602" s="256" t="s">
        <v>259</v>
      </c>
      <c r="AT602" s="256" t="s">
        <v>255</v>
      </c>
      <c r="AU602" s="256" t="s">
        <v>14</v>
      </c>
      <c r="AY602" s="18" t="s">
        <v>253</v>
      </c>
      <c r="BE602" s="257">
        <f>IF(N602="základní",J602,0)</f>
        <v>0</v>
      </c>
      <c r="BF602" s="257">
        <f>IF(N602="snížená",J602,0)</f>
        <v>0</v>
      </c>
      <c r="BG602" s="257">
        <f>IF(N602="zákl. přenesená",J602,0)</f>
        <v>0</v>
      </c>
      <c r="BH602" s="257">
        <f>IF(N602="sníž. přenesená",J602,0)</f>
        <v>0</v>
      </c>
      <c r="BI602" s="257">
        <f>IF(N602="nulová",J602,0)</f>
        <v>0</v>
      </c>
      <c r="BJ602" s="18" t="s">
        <v>90</v>
      </c>
      <c r="BK602" s="257">
        <f>ROUND(I602*H602,2)</f>
        <v>0</v>
      </c>
      <c r="BL602" s="18" t="s">
        <v>259</v>
      </c>
      <c r="BM602" s="256" t="s">
        <v>1909</v>
      </c>
    </row>
    <row r="603" s="2" customFormat="1">
      <c r="A603" s="39"/>
      <c r="B603" s="40"/>
      <c r="C603" s="41"/>
      <c r="D603" s="258" t="s">
        <v>261</v>
      </c>
      <c r="E603" s="41"/>
      <c r="F603" s="259" t="s">
        <v>1910</v>
      </c>
      <c r="G603" s="41"/>
      <c r="H603" s="41"/>
      <c r="I603" s="156"/>
      <c r="J603" s="41"/>
      <c r="K603" s="41"/>
      <c r="L603" s="45"/>
      <c r="M603" s="260"/>
      <c r="N603" s="261"/>
      <c r="O603" s="92"/>
      <c r="P603" s="92"/>
      <c r="Q603" s="92"/>
      <c r="R603" s="92"/>
      <c r="S603" s="92"/>
      <c r="T603" s="93"/>
      <c r="U603" s="39"/>
      <c r="V603" s="39"/>
      <c r="W603" s="39"/>
      <c r="X603" s="39"/>
      <c r="Y603" s="39"/>
      <c r="Z603" s="39"/>
      <c r="AA603" s="39"/>
      <c r="AB603" s="39"/>
      <c r="AC603" s="39"/>
      <c r="AD603" s="39"/>
      <c r="AE603" s="39"/>
      <c r="AT603" s="18" t="s">
        <v>261</v>
      </c>
      <c r="AU603" s="18" t="s">
        <v>14</v>
      </c>
    </row>
    <row r="604" s="13" customFormat="1">
      <c r="A604" s="13"/>
      <c r="B604" s="262"/>
      <c r="C604" s="263"/>
      <c r="D604" s="258" t="s">
        <v>266</v>
      </c>
      <c r="E604" s="264" t="s">
        <v>1</v>
      </c>
      <c r="F604" s="265" t="s">
        <v>1894</v>
      </c>
      <c r="G604" s="263"/>
      <c r="H604" s="266">
        <v>13.836</v>
      </c>
      <c r="I604" s="267"/>
      <c r="J604" s="263"/>
      <c r="K604" s="263"/>
      <c r="L604" s="268"/>
      <c r="M604" s="269"/>
      <c r="N604" s="270"/>
      <c r="O604" s="270"/>
      <c r="P604" s="270"/>
      <c r="Q604" s="270"/>
      <c r="R604" s="270"/>
      <c r="S604" s="270"/>
      <c r="T604" s="271"/>
      <c r="U604" s="13"/>
      <c r="V604" s="13"/>
      <c r="W604" s="13"/>
      <c r="X604" s="13"/>
      <c r="Y604" s="13"/>
      <c r="Z604" s="13"/>
      <c r="AA604" s="13"/>
      <c r="AB604" s="13"/>
      <c r="AC604" s="13"/>
      <c r="AD604" s="13"/>
      <c r="AE604" s="13"/>
      <c r="AT604" s="272" t="s">
        <v>266</v>
      </c>
      <c r="AU604" s="272" t="s">
        <v>14</v>
      </c>
      <c r="AV604" s="13" t="s">
        <v>14</v>
      </c>
      <c r="AW604" s="13" t="s">
        <v>36</v>
      </c>
      <c r="AX604" s="13" t="s">
        <v>82</v>
      </c>
      <c r="AY604" s="272" t="s">
        <v>253</v>
      </c>
    </row>
    <row r="605" s="14" customFormat="1">
      <c r="A605" s="14"/>
      <c r="B605" s="273"/>
      <c r="C605" s="274"/>
      <c r="D605" s="258" t="s">
        <v>266</v>
      </c>
      <c r="E605" s="275" t="s">
        <v>1444</v>
      </c>
      <c r="F605" s="276" t="s">
        <v>269</v>
      </c>
      <c r="G605" s="274"/>
      <c r="H605" s="277">
        <v>13.836</v>
      </c>
      <c r="I605" s="278"/>
      <c r="J605" s="274"/>
      <c r="K605" s="274"/>
      <c r="L605" s="279"/>
      <c r="M605" s="280"/>
      <c r="N605" s="281"/>
      <c r="O605" s="281"/>
      <c r="P605" s="281"/>
      <c r="Q605" s="281"/>
      <c r="R605" s="281"/>
      <c r="S605" s="281"/>
      <c r="T605" s="282"/>
      <c r="U605" s="14"/>
      <c r="V605" s="14"/>
      <c r="W605" s="14"/>
      <c r="X605" s="14"/>
      <c r="Y605" s="14"/>
      <c r="Z605" s="14"/>
      <c r="AA605" s="14"/>
      <c r="AB605" s="14"/>
      <c r="AC605" s="14"/>
      <c r="AD605" s="14"/>
      <c r="AE605" s="14"/>
      <c r="AT605" s="283" t="s">
        <v>266</v>
      </c>
      <c r="AU605" s="283" t="s">
        <v>14</v>
      </c>
      <c r="AV605" s="14" t="s">
        <v>259</v>
      </c>
      <c r="AW605" s="14" t="s">
        <v>36</v>
      </c>
      <c r="AX605" s="14" t="s">
        <v>90</v>
      </c>
      <c r="AY605" s="283" t="s">
        <v>253</v>
      </c>
    </row>
    <row r="606" s="2" customFormat="1" ht="36" customHeight="1">
      <c r="A606" s="39"/>
      <c r="B606" s="40"/>
      <c r="C606" s="245" t="s">
        <v>611</v>
      </c>
      <c r="D606" s="245" t="s">
        <v>255</v>
      </c>
      <c r="E606" s="246" t="s">
        <v>1911</v>
      </c>
      <c r="F606" s="247" t="s">
        <v>1912</v>
      </c>
      <c r="G606" s="248" t="s">
        <v>140</v>
      </c>
      <c r="H606" s="249">
        <v>46.119999999999997</v>
      </c>
      <c r="I606" s="250"/>
      <c r="J606" s="251">
        <f>ROUND(I606*H606,2)</f>
        <v>0</v>
      </c>
      <c r="K606" s="247" t="s">
        <v>258</v>
      </c>
      <c r="L606" s="45"/>
      <c r="M606" s="252" t="s">
        <v>1</v>
      </c>
      <c r="N606" s="253" t="s">
        <v>47</v>
      </c>
      <c r="O606" s="92"/>
      <c r="P606" s="254">
        <f>O606*H606</f>
        <v>0</v>
      </c>
      <c r="Q606" s="254">
        <v>0.0063171399999999997</v>
      </c>
      <c r="R606" s="254">
        <f>Q606*H606</f>
        <v>0.29134649679999997</v>
      </c>
      <c r="S606" s="254">
        <v>0</v>
      </c>
      <c r="T606" s="255">
        <f>S606*H606</f>
        <v>0</v>
      </c>
      <c r="U606" s="39"/>
      <c r="V606" s="39"/>
      <c r="W606" s="39"/>
      <c r="X606" s="39"/>
      <c r="Y606" s="39"/>
      <c r="Z606" s="39"/>
      <c r="AA606" s="39"/>
      <c r="AB606" s="39"/>
      <c r="AC606" s="39"/>
      <c r="AD606" s="39"/>
      <c r="AE606" s="39"/>
      <c r="AR606" s="256" t="s">
        <v>259</v>
      </c>
      <c r="AT606" s="256" t="s">
        <v>255</v>
      </c>
      <c r="AU606" s="256" t="s">
        <v>14</v>
      </c>
      <c r="AY606" s="18" t="s">
        <v>253</v>
      </c>
      <c r="BE606" s="257">
        <f>IF(N606="základní",J606,0)</f>
        <v>0</v>
      </c>
      <c r="BF606" s="257">
        <f>IF(N606="snížená",J606,0)</f>
        <v>0</v>
      </c>
      <c r="BG606" s="257">
        <f>IF(N606="zákl. přenesená",J606,0)</f>
        <v>0</v>
      </c>
      <c r="BH606" s="257">
        <f>IF(N606="sníž. přenesená",J606,0)</f>
        <v>0</v>
      </c>
      <c r="BI606" s="257">
        <f>IF(N606="nulová",J606,0)</f>
        <v>0</v>
      </c>
      <c r="BJ606" s="18" t="s">
        <v>90</v>
      </c>
      <c r="BK606" s="257">
        <f>ROUND(I606*H606,2)</f>
        <v>0</v>
      </c>
      <c r="BL606" s="18" t="s">
        <v>259</v>
      </c>
      <c r="BM606" s="256" t="s">
        <v>1913</v>
      </c>
    </row>
    <row r="607" s="13" customFormat="1">
      <c r="A607" s="13"/>
      <c r="B607" s="262"/>
      <c r="C607" s="263"/>
      <c r="D607" s="258" t="s">
        <v>266</v>
      </c>
      <c r="E607" s="264" t="s">
        <v>1</v>
      </c>
      <c r="F607" s="265" t="s">
        <v>1914</v>
      </c>
      <c r="G607" s="263"/>
      <c r="H607" s="266">
        <v>46.119999999999997</v>
      </c>
      <c r="I607" s="267"/>
      <c r="J607" s="263"/>
      <c r="K607" s="263"/>
      <c r="L607" s="268"/>
      <c r="M607" s="269"/>
      <c r="N607" s="270"/>
      <c r="O607" s="270"/>
      <c r="P607" s="270"/>
      <c r="Q607" s="270"/>
      <c r="R607" s="270"/>
      <c r="S607" s="270"/>
      <c r="T607" s="271"/>
      <c r="U607" s="13"/>
      <c r="V607" s="13"/>
      <c r="W607" s="13"/>
      <c r="X607" s="13"/>
      <c r="Y607" s="13"/>
      <c r="Z607" s="13"/>
      <c r="AA607" s="13"/>
      <c r="AB607" s="13"/>
      <c r="AC607" s="13"/>
      <c r="AD607" s="13"/>
      <c r="AE607" s="13"/>
      <c r="AT607" s="272" t="s">
        <v>266</v>
      </c>
      <c r="AU607" s="272" t="s">
        <v>14</v>
      </c>
      <c r="AV607" s="13" t="s">
        <v>14</v>
      </c>
      <c r="AW607" s="13" t="s">
        <v>36</v>
      </c>
      <c r="AX607" s="13" t="s">
        <v>82</v>
      </c>
      <c r="AY607" s="272" t="s">
        <v>253</v>
      </c>
    </row>
    <row r="608" s="14" customFormat="1">
      <c r="A608" s="14"/>
      <c r="B608" s="273"/>
      <c r="C608" s="274"/>
      <c r="D608" s="258" t="s">
        <v>266</v>
      </c>
      <c r="E608" s="275" t="s">
        <v>1915</v>
      </c>
      <c r="F608" s="276" t="s">
        <v>269</v>
      </c>
      <c r="G608" s="274"/>
      <c r="H608" s="277">
        <v>46.119999999999997</v>
      </c>
      <c r="I608" s="278"/>
      <c r="J608" s="274"/>
      <c r="K608" s="274"/>
      <c r="L608" s="279"/>
      <c r="M608" s="280"/>
      <c r="N608" s="281"/>
      <c r="O608" s="281"/>
      <c r="P608" s="281"/>
      <c r="Q608" s="281"/>
      <c r="R608" s="281"/>
      <c r="S608" s="281"/>
      <c r="T608" s="282"/>
      <c r="U608" s="14"/>
      <c r="V608" s="14"/>
      <c r="W608" s="14"/>
      <c r="X608" s="14"/>
      <c r="Y608" s="14"/>
      <c r="Z608" s="14"/>
      <c r="AA608" s="14"/>
      <c r="AB608" s="14"/>
      <c r="AC608" s="14"/>
      <c r="AD608" s="14"/>
      <c r="AE608" s="14"/>
      <c r="AT608" s="283" t="s">
        <v>266</v>
      </c>
      <c r="AU608" s="283" t="s">
        <v>14</v>
      </c>
      <c r="AV608" s="14" t="s">
        <v>259</v>
      </c>
      <c r="AW608" s="14" t="s">
        <v>36</v>
      </c>
      <c r="AX608" s="14" t="s">
        <v>90</v>
      </c>
      <c r="AY608" s="283" t="s">
        <v>253</v>
      </c>
    </row>
    <row r="609" s="12" customFormat="1" ht="22.8" customHeight="1">
      <c r="A609" s="12"/>
      <c r="B609" s="229"/>
      <c r="C609" s="230"/>
      <c r="D609" s="231" t="s">
        <v>81</v>
      </c>
      <c r="E609" s="243" t="s">
        <v>293</v>
      </c>
      <c r="F609" s="243" t="s">
        <v>637</v>
      </c>
      <c r="G609" s="230"/>
      <c r="H609" s="230"/>
      <c r="I609" s="233"/>
      <c r="J609" s="244">
        <f>BK609</f>
        <v>0</v>
      </c>
      <c r="K609" s="230"/>
      <c r="L609" s="235"/>
      <c r="M609" s="236"/>
      <c r="N609" s="237"/>
      <c r="O609" s="237"/>
      <c r="P609" s="238">
        <f>SUM(P610:P686)</f>
        <v>0</v>
      </c>
      <c r="Q609" s="237"/>
      <c r="R609" s="238">
        <f>SUM(R610:R686)</f>
        <v>44.314719229999994</v>
      </c>
      <c r="S609" s="237"/>
      <c r="T609" s="239">
        <f>SUM(T610:T686)</f>
        <v>2.5</v>
      </c>
      <c r="U609" s="12"/>
      <c r="V609" s="12"/>
      <c r="W609" s="12"/>
      <c r="X609" s="12"/>
      <c r="Y609" s="12"/>
      <c r="Z609" s="12"/>
      <c r="AA609" s="12"/>
      <c r="AB609" s="12"/>
      <c r="AC609" s="12"/>
      <c r="AD609" s="12"/>
      <c r="AE609" s="12"/>
      <c r="AR609" s="240" t="s">
        <v>90</v>
      </c>
      <c r="AT609" s="241" t="s">
        <v>81</v>
      </c>
      <c r="AU609" s="241" t="s">
        <v>90</v>
      </c>
      <c r="AY609" s="240" t="s">
        <v>253</v>
      </c>
      <c r="BK609" s="242">
        <f>SUM(BK610:BK686)</f>
        <v>0</v>
      </c>
    </row>
    <row r="610" s="2" customFormat="1" ht="48" customHeight="1">
      <c r="A610" s="39"/>
      <c r="B610" s="40"/>
      <c r="C610" s="245" t="s">
        <v>618</v>
      </c>
      <c r="D610" s="245" t="s">
        <v>255</v>
      </c>
      <c r="E610" s="246" t="s">
        <v>1916</v>
      </c>
      <c r="F610" s="247" t="s">
        <v>1917</v>
      </c>
      <c r="G610" s="248" t="s">
        <v>144</v>
      </c>
      <c r="H610" s="249">
        <v>121.8</v>
      </c>
      <c r="I610" s="250"/>
      <c r="J610" s="251">
        <f>ROUND(I610*H610,2)</f>
        <v>0</v>
      </c>
      <c r="K610" s="247" t="s">
        <v>258</v>
      </c>
      <c r="L610" s="45"/>
      <c r="M610" s="252" t="s">
        <v>1</v>
      </c>
      <c r="N610" s="253" t="s">
        <v>47</v>
      </c>
      <c r="O610" s="92"/>
      <c r="P610" s="254">
        <f>O610*H610</f>
        <v>0</v>
      </c>
      <c r="Q610" s="254">
        <v>0</v>
      </c>
      <c r="R610" s="254">
        <f>Q610*H610</f>
        <v>0</v>
      </c>
      <c r="S610" s="254">
        <v>0</v>
      </c>
      <c r="T610" s="255">
        <f>S610*H610</f>
        <v>0</v>
      </c>
      <c r="U610" s="39"/>
      <c r="V610" s="39"/>
      <c r="W610" s="39"/>
      <c r="X610" s="39"/>
      <c r="Y610" s="39"/>
      <c r="Z610" s="39"/>
      <c r="AA610" s="39"/>
      <c r="AB610" s="39"/>
      <c r="AC610" s="39"/>
      <c r="AD610" s="39"/>
      <c r="AE610" s="39"/>
      <c r="AR610" s="256" t="s">
        <v>259</v>
      </c>
      <c r="AT610" s="256" t="s">
        <v>255</v>
      </c>
      <c r="AU610" s="256" t="s">
        <v>14</v>
      </c>
      <c r="AY610" s="18" t="s">
        <v>253</v>
      </c>
      <c r="BE610" s="257">
        <f>IF(N610="základní",J610,0)</f>
        <v>0</v>
      </c>
      <c r="BF610" s="257">
        <f>IF(N610="snížená",J610,0)</f>
        <v>0</v>
      </c>
      <c r="BG610" s="257">
        <f>IF(N610="zákl. přenesená",J610,0)</f>
        <v>0</v>
      </c>
      <c r="BH610" s="257">
        <f>IF(N610="sníž. přenesená",J610,0)</f>
        <v>0</v>
      </c>
      <c r="BI610" s="257">
        <f>IF(N610="nulová",J610,0)</f>
        <v>0</v>
      </c>
      <c r="BJ610" s="18" t="s">
        <v>90</v>
      </c>
      <c r="BK610" s="257">
        <f>ROUND(I610*H610,2)</f>
        <v>0</v>
      </c>
      <c r="BL610" s="18" t="s">
        <v>259</v>
      </c>
      <c r="BM610" s="256" t="s">
        <v>1918</v>
      </c>
    </row>
    <row r="611" s="2" customFormat="1">
      <c r="A611" s="39"/>
      <c r="B611" s="40"/>
      <c r="C611" s="41"/>
      <c r="D611" s="258" t="s">
        <v>261</v>
      </c>
      <c r="E611" s="41"/>
      <c r="F611" s="259" t="s">
        <v>1919</v>
      </c>
      <c r="G611" s="41"/>
      <c r="H611" s="41"/>
      <c r="I611" s="156"/>
      <c r="J611" s="41"/>
      <c r="K611" s="41"/>
      <c r="L611" s="45"/>
      <c r="M611" s="260"/>
      <c r="N611" s="261"/>
      <c r="O611" s="92"/>
      <c r="P611" s="92"/>
      <c r="Q611" s="92"/>
      <c r="R611" s="92"/>
      <c r="S611" s="92"/>
      <c r="T611" s="93"/>
      <c r="U611" s="39"/>
      <c r="V611" s="39"/>
      <c r="W611" s="39"/>
      <c r="X611" s="39"/>
      <c r="Y611" s="39"/>
      <c r="Z611" s="39"/>
      <c r="AA611" s="39"/>
      <c r="AB611" s="39"/>
      <c r="AC611" s="39"/>
      <c r="AD611" s="39"/>
      <c r="AE611" s="39"/>
      <c r="AT611" s="18" t="s">
        <v>261</v>
      </c>
      <c r="AU611" s="18" t="s">
        <v>14</v>
      </c>
    </row>
    <row r="612" s="13" customFormat="1">
      <c r="A612" s="13"/>
      <c r="B612" s="262"/>
      <c r="C612" s="263"/>
      <c r="D612" s="258" t="s">
        <v>266</v>
      </c>
      <c r="E612" s="264" t="s">
        <v>1</v>
      </c>
      <c r="F612" s="265" t="s">
        <v>1920</v>
      </c>
      <c r="G612" s="263"/>
      <c r="H612" s="266">
        <v>121.8</v>
      </c>
      <c r="I612" s="267"/>
      <c r="J612" s="263"/>
      <c r="K612" s="263"/>
      <c r="L612" s="268"/>
      <c r="M612" s="269"/>
      <c r="N612" s="270"/>
      <c r="O612" s="270"/>
      <c r="P612" s="270"/>
      <c r="Q612" s="270"/>
      <c r="R612" s="270"/>
      <c r="S612" s="270"/>
      <c r="T612" s="271"/>
      <c r="U612" s="13"/>
      <c r="V612" s="13"/>
      <c r="W612" s="13"/>
      <c r="X612" s="13"/>
      <c r="Y612" s="13"/>
      <c r="Z612" s="13"/>
      <c r="AA612" s="13"/>
      <c r="AB612" s="13"/>
      <c r="AC612" s="13"/>
      <c r="AD612" s="13"/>
      <c r="AE612" s="13"/>
      <c r="AT612" s="272" t="s">
        <v>266</v>
      </c>
      <c r="AU612" s="272" t="s">
        <v>14</v>
      </c>
      <c r="AV612" s="13" t="s">
        <v>14</v>
      </c>
      <c r="AW612" s="13" t="s">
        <v>36</v>
      </c>
      <c r="AX612" s="13" t="s">
        <v>82</v>
      </c>
      <c r="AY612" s="272" t="s">
        <v>253</v>
      </c>
    </row>
    <row r="613" s="14" customFormat="1">
      <c r="A613" s="14"/>
      <c r="B613" s="273"/>
      <c r="C613" s="274"/>
      <c r="D613" s="258" t="s">
        <v>266</v>
      </c>
      <c r="E613" s="275" t="s">
        <v>1</v>
      </c>
      <c r="F613" s="276" t="s">
        <v>269</v>
      </c>
      <c r="G613" s="274"/>
      <c r="H613" s="277">
        <v>121.8</v>
      </c>
      <c r="I613" s="278"/>
      <c r="J613" s="274"/>
      <c r="K613" s="274"/>
      <c r="L613" s="279"/>
      <c r="M613" s="280"/>
      <c r="N613" s="281"/>
      <c r="O613" s="281"/>
      <c r="P613" s="281"/>
      <c r="Q613" s="281"/>
      <c r="R613" s="281"/>
      <c r="S613" s="281"/>
      <c r="T613" s="282"/>
      <c r="U613" s="14"/>
      <c r="V613" s="14"/>
      <c r="W613" s="14"/>
      <c r="X613" s="14"/>
      <c r="Y613" s="14"/>
      <c r="Z613" s="14"/>
      <c r="AA613" s="14"/>
      <c r="AB613" s="14"/>
      <c r="AC613" s="14"/>
      <c r="AD613" s="14"/>
      <c r="AE613" s="14"/>
      <c r="AT613" s="283" t="s">
        <v>266</v>
      </c>
      <c r="AU613" s="283" t="s">
        <v>14</v>
      </c>
      <c r="AV613" s="14" t="s">
        <v>259</v>
      </c>
      <c r="AW613" s="14" t="s">
        <v>36</v>
      </c>
      <c r="AX613" s="14" t="s">
        <v>90</v>
      </c>
      <c r="AY613" s="283" t="s">
        <v>253</v>
      </c>
    </row>
    <row r="614" s="2" customFormat="1" ht="36" customHeight="1">
      <c r="A614" s="39"/>
      <c r="B614" s="40"/>
      <c r="C614" s="245" t="s">
        <v>623</v>
      </c>
      <c r="D614" s="245" t="s">
        <v>255</v>
      </c>
      <c r="E614" s="246" t="s">
        <v>1921</v>
      </c>
      <c r="F614" s="247" t="s">
        <v>1922</v>
      </c>
      <c r="G614" s="248" t="s">
        <v>144</v>
      </c>
      <c r="H614" s="249">
        <v>137.5</v>
      </c>
      <c r="I614" s="250"/>
      <c r="J614" s="251">
        <f>ROUND(I614*H614,2)</f>
        <v>0</v>
      </c>
      <c r="K614" s="247" t="s">
        <v>258</v>
      </c>
      <c r="L614" s="45"/>
      <c r="M614" s="252" t="s">
        <v>1</v>
      </c>
      <c r="N614" s="253" t="s">
        <v>47</v>
      </c>
      <c r="O614" s="92"/>
      <c r="P614" s="254">
        <f>O614*H614</f>
        <v>0</v>
      </c>
      <c r="Q614" s="254">
        <v>3.8000000000000002E-05</v>
      </c>
      <c r="R614" s="254">
        <f>Q614*H614</f>
        <v>0.0052250000000000005</v>
      </c>
      <c r="S614" s="254">
        <v>0</v>
      </c>
      <c r="T614" s="255">
        <f>S614*H614</f>
        <v>0</v>
      </c>
      <c r="U614" s="39"/>
      <c r="V614" s="39"/>
      <c r="W614" s="39"/>
      <c r="X614" s="39"/>
      <c r="Y614" s="39"/>
      <c r="Z614" s="39"/>
      <c r="AA614" s="39"/>
      <c r="AB614" s="39"/>
      <c r="AC614" s="39"/>
      <c r="AD614" s="39"/>
      <c r="AE614" s="39"/>
      <c r="AR614" s="256" t="s">
        <v>259</v>
      </c>
      <c r="AT614" s="256" t="s">
        <v>255</v>
      </c>
      <c r="AU614" s="256" t="s">
        <v>14</v>
      </c>
      <c r="AY614" s="18" t="s">
        <v>253</v>
      </c>
      <c r="BE614" s="257">
        <f>IF(N614="základní",J614,0)</f>
        <v>0</v>
      </c>
      <c r="BF614" s="257">
        <f>IF(N614="snížená",J614,0)</f>
        <v>0</v>
      </c>
      <c r="BG614" s="257">
        <f>IF(N614="zákl. přenesená",J614,0)</f>
        <v>0</v>
      </c>
      <c r="BH614" s="257">
        <f>IF(N614="sníž. přenesená",J614,0)</f>
        <v>0</v>
      </c>
      <c r="BI614" s="257">
        <f>IF(N614="nulová",J614,0)</f>
        <v>0</v>
      </c>
      <c r="BJ614" s="18" t="s">
        <v>90</v>
      </c>
      <c r="BK614" s="257">
        <f>ROUND(I614*H614,2)</f>
        <v>0</v>
      </c>
      <c r="BL614" s="18" t="s">
        <v>259</v>
      </c>
      <c r="BM614" s="256" t="s">
        <v>1923</v>
      </c>
    </row>
    <row r="615" s="2" customFormat="1">
      <c r="A615" s="39"/>
      <c r="B615" s="40"/>
      <c r="C615" s="41"/>
      <c r="D615" s="258" t="s">
        <v>261</v>
      </c>
      <c r="E615" s="41"/>
      <c r="F615" s="259" t="s">
        <v>1919</v>
      </c>
      <c r="G615" s="41"/>
      <c r="H615" s="41"/>
      <c r="I615" s="156"/>
      <c r="J615" s="41"/>
      <c r="K615" s="41"/>
      <c r="L615" s="45"/>
      <c r="M615" s="260"/>
      <c r="N615" s="261"/>
      <c r="O615" s="92"/>
      <c r="P615" s="92"/>
      <c r="Q615" s="92"/>
      <c r="R615" s="92"/>
      <c r="S615" s="92"/>
      <c r="T615" s="93"/>
      <c r="U615" s="39"/>
      <c r="V615" s="39"/>
      <c r="W615" s="39"/>
      <c r="X615" s="39"/>
      <c r="Y615" s="39"/>
      <c r="Z615" s="39"/>
      <c r="AA615" s="39"/>
      <c r="AB615" s="39"/>
      <c r="AC615" s="39"/>
      <c r="AD615" s="39"/>
      <c r="AE615" s="39"/>
      <c r="AT615" s="18" t="s">
        <v>261</v>
      </c>
      <c r="AU615" s="18" t="s">
        <v>14</v>
      </c>
    </row>
    <row r="616" s="13" customFormat="1">
      <c r="A616" s="13"/>
      <c r="B616" s="262"/>
      <c r="C616" s="263"/>
      <c r="D616" s="258" t="s">
        <v>266</v>
      </c>
      <c r="E616" s="264" t="s">
        <v>1</v>
      </c>
      <c r="F616" s="265" t="s">
        <v>1924</v>
      </c>
      <c r="G616" s="263"/>
      <c r="H616" s="266">
        <v>137.5</v>
      </c>
      <c r="I616" s="267"/>
      <c r="J616" s="263"/>
      <c r="K616" s="263"/>
      <c r="L616" s="268"/>
      <c r="M616" s="269"/>
      <c r="N616" s="270"/>
      <c r="O616" s="270"/>
      <c r="P616" s="270"/>
      <c r="Q616" s="270"/>
      <c r="R616" s="270"/>
      <c r="S616" s="270"/>
      <c r="T616" s="271"/>
      <c r="U616" s="13"/>
      <c r="V616" s="13"/>
      <c r="W616" s="13"/>
      <c r="X616" s="13"/>
      <c r="Y616" s="13"/>
      <c r="Z616" s="13"/>
      <c r="AA616" s="13"/>
      <c r="AB616" s="13"/>
      <c r="AC616" s="13"/>
      <c r="AD616" s="13"/>
      <c r="AE616" s="13"/>
      <c r="AT616" s="272" t="s">
        <v>266</v>
      </c>
      <c r="AU616" s="272" t="s">
        <v>14</v>
      </c>
      <c r="AV616" s="13" t="s">
        <v>14</v>
      </c>
      <c r="AW616" s="13" t="s">
        <v>36</v>
      </c>
      <c r="AX616" s="13" t="s">
        <v>82</v>
      </c>
      <c r="AY616" s="272" t="s">
        <v>253</v>
      </c>
    </row>
    <row r="617" s="14" customFormat="1">
      <c r="A617" s="14"/>
      <c r="B617" s="273"/>
      <c r="C617" s="274"/>
      <c r="D617" s="258" t="s">
        <v>266</v>
      </c>
      <c r="E617" s="275" t="s">
        <v>1356</v>
      </c>
      <c r="F617" s="276" t="s">
        <v>269</v>
      </c>
      <c r="G617" s="274"/>
      <c r="H617" s="277">
        <v>137.5</v>
      </c>
      <c r="I617" s="278"/>
      <c r="J617" s="274"/>
      <c r="K617" s="274"/>
      <c r="L617" s="279"/>
      <c r="M617" s="280"/>
      <c r="N617" s="281"/>
      <c r="O617" s="281"/>
      <c r="P617" s="281"/>
      <c r="Q617" s="281"/>
      <c r="R617" s="281"/>
      <c r="S617" s="281"/>
      <c r="T617" s="282"/>
      <c r="U617" s="14"/>
      <c r="V617" s="14"/>
      <c r="W617" s="14"/>
      <c r="X617" s="14"/>
      <c r="Y617" s="14"/>
      <c r="Z617" s="14"/>
      <c r="AA617" s="14"/>
      <c r="AB617" s="14"/>
      <c r="AC617" s="14"/>
      <c r="AD617" s="14"/>
      <c r="AE617" s="14"/>
      <c r="AT617" s="283" t="s">
        <v>266</v>
      </c>
      <c r="AU617" s="283" t="s">
        <v>14</v>
      </c>
      <c r="AV617" s="14" t="s">
        <v>259</v>
      </c>
      <c r="AW617" s="14" t="s">
        <v>36</v>
      </c>
      <c r="AX617" s="14" t="s">
        <v>90</v>
      </c>
      <c r="AY617" s="283" t="s">
        <v>253</v>
      </c>
    </row>
    <row r="618" s="2" customFormat="1" ht="24" customHeight="1">
      <c r="A618" s="39"/>
      <c r="B618" s="40"/>
      <c r="C618" s="284" t="s">
        <v>627</v>
      </c>
      <c r="D618" s="284" t="s">
        <v>452</v>
      </c>
      <c r="E618" s="285" t="s">
        <v>1925</v>
      </c>
      <c r="F618" s="286" t="s">
        <v>1926</v>
      </c>
      <c r="G618" s="287" t="s">
        <v>144</v>
      </c>
      <c r="H618" s="288">
        <v>139.56299999999999</v>
      </c>
      <c r="I618" s="289"/>
      <c r="J618" s="290">
        <f>ROUND(I618*H618,2)</f>
        <v>0</v>
      </c>
      <c r="K618" s="286" t="s">
        <v>1</v>
      </c>
      <c r="L618" s="291"/>
      <c r="M618" s="292" t="s">
        <v>1</v>
      </c>
      <c r="N618" s="293" t="s">
        <v>47</v>
      </c>
      <c r="O618" s="92"/>
      <c r="P618" s="254">
        <f>O618*H618</f>
        <v>0</v>
      </c>
      <c r="Q618" s="254">
        <v>0.036999999999999998</v>
      </c>
      <c r="R618" s="254">
        <f>Q618*H618</f>
        <v>5.1638309999999992</v>
      </c>
      <c r="S618" s="254">
        <v>0</v>
      </c>
      <c r="T618" s="255">
        <f>S618*H618</f>
        <v>0</v>
      </c>
      <c r="U618" s="39"/>
      <c r="V618" s="39"/>
      <c r="W618" s="39"/>
      <c r="X618" s="39"/>
      <c r="Y618" s="39"/>
      <c r="Z618" s="39"/>
      <c r="AA618" s="39"/>
      <c r="AB618" s="39"/>
      <c r="AC618" s="39"/>
      <c r="AD618" s="39"/>
      <c r="AE618" s="39"/>
      <c r="AR618" s="256" t="s">
        <v>293</v>
      </c>
      <c r="AT618" s="256" t="s">
        <v>452</v>
      </c>
      <c r="AU618" s="256" t="s">
        <v>14</v>
      </c>
      <c r="AY618" s="18" t="s">
        <v>253</v>
      </c>
      <c r="BE618" s="257">
        <f>IF(N618="základní",J618,0)</f>
        <v>0</v>
      </c>
      <c r="BF618" s="257">
        <f>IF(N618="snížená",J618,0)</f>
        <v>0</v>
      </c>
      <c r="BG618" s="257">
        <f>IF(N618="zákl. přenesená",J618,0)</f>
        <v>0</v>
      </c>
      <c r="BH618" s="257">
        <f>IF(N618="sníž. přenesená",J618,0)</f>
        <v>0</v>
      </c>
      <c r="BI618" s="257">
        <f>IF(N618="nulová",J618,0)</f>
        <v>0</v>
      </c>
      <c r="BJ618" s="18" t="s">
        <v>90</v>
      </c>
      <c r="BK618" s="257">
        <f>ROUND(I618*H618,2)</f>
        <v>0</v>
      </c>
      <c r="BL618" s="18" t="s">
        <v>259</v>
      </c>
      <c r="BM618" s="256" t="s">
        <v>1927</v>
      </c>
    </row>
    <row r="619" s="13" customFormat="1">
      <c r="A619" s="13"/>
      <c r="B619" s="262"/>
      <c r="C619" s="263"/>
      <c r="D619" s="258" t="s">
        <v>266</v>
      </c>
      <c r="E619" s="264" t="s">
        <v>1</v>
      </c>
      <c r="F619" s="265" t="s">
        <v>1928</v>
      </c>
      <c r="G619" s="263"/>
      <c r="H619" s="266">
        <v>139.56299999999999</v>
      </c>
      <c r="I619" s="267"/>
      <c r="J619" s="263"/>
      <c r="K619" s="263"/>
      <c r="L619" s="268"/>
      <c r="M619" s="269"/>
      <c r="N619" s="270"/>
      <c r="O619" s="270"/>
      <c r="P619" s="270"/>
      <c r="Q619" s="270"/>
      <c r="R619" s="270"/>
      <c r="S619" s="270"/>
      <c r="T619" s="271"/>
      <c r="U619" s="13"/>
      <c r="V619" s="13"/>
      <c r="W619" s="13"/>
      <c r="X619" s="13"/>
      <c r="Y619" s="13"/>
      <c r="Z619" s="13"/>
      <c r="AA619" s="13"/>
      <c r="AB619" s="13"/>
      <c r="AC619" s="13"/>
      <c r="AD619" s="13"/>
      <c r="AE619" s="13"/>
      <c r="AT619" s="272" t="s">
        <v>266</v>
      </c>
      <c r="AU619" s="272" t="s">
        <v>14</v>
      </c>
      <c r="AV619" s="13" t="s">
        <v>14</v>
      </c>
      <c r="AW619" s="13" t="s">
        <v>36</v>
      </c>
      <c r="AX619" s="13" t="s">
        <v>82</v>
      </c>
      <c r="AY619" s="272" t="s">
        <v>253</v>
      </c>
    </row>
    <row r="620" s="14" customFormat="1">
      <c r="A620" s="14"/>
      <c r="B620" s="273"/>
      <c r="C620" s="274"/>
      <c r="D620" s="258" t="s">
        <v>266</v>
      </c>
      <c r="E620" s="275" t="s">
        <v>1</v>
      </c>
      <c r="F620" s="276" t="s">
        <v>269</v>
      </c>
      <c r="G620" s="274"/>
      <c r="H620" s="277">
        <v>139.56299999999999</v>
      </c>
      <c r="I620" s="278"/>
      <c r="J620" s="274"/>
      <c r="K620" s="274"/>
      <c r="L620" s="279"/>
      <c r="M620" s="280"/>
      <c r="N620" s="281"/>
      <c r="O620" s="281"/>
      <c r="P620" s="281"/>
      <c r="Q620" s="281"/>
      <c r="R620" s="281"/>
      <c r="S620" s="281"/>
      <c r="T620" s="282"/>
      <c r="U620" s="14"/>
      <c r="V620" s="14"/>
      <c r="W620" s="14"/>
      <c r="X620" s="14"/>
      <c r="Y620" s="14"/>
      <c r="Z620" s="14"/>
      <c r="AA620" s="14"/>
      <c r="AB620" s="14"/>
      <c r="AC620" s="14"/>
      <c r="AD620" s="14"/>
      <c r="AE620" s="14"/>
      <c r="AT620" s="283" t="s">
        <v>266</v>
      </c>
      <c r="AU620" s="283" t="s">
        <v>14</v>
      </c>
      <c r="AV620" s="14" t="s">
        <v>259</v>
      </c>
      <c r="AW620" s="14" t="s">
        <v>36</v>
      </c>
      <c r="AX620" s="14" t="s">
        <v>90</v>
      </c>
      <c r="AY620" s="283" t="s">
        <v>253</v>
      </c>
    </row>
    <row r="621" s="2" customFormat="1" ht="60" customHeight="1">
      <c r="A621" s="39"/>
      <c r="B621" s="40"/>
      <c r="C621" s="245" t="s">
        <v>632</v>
      </c>
      <c r="D621" s="245" t="s">
        <v>255</v>
      </c>
      <c r="E621" s="246" t="s">
        <v>1929</v>
      </c>
      <c r="F621" s="247" t="s">
        <v>1930</v>
      </c>
      <c r="G621" s="248" t="s">
        <v>178</v>
      </c>
      <c r="H621" s="249">
        <v>4</v>
      </c>
      <c r="I621" s="250"/>
      <c r="J621" s="251">
        <f>ROUND(I621*H621,2)</f>
        <v>0</v>
      </c>
      <c r="K621" s="247" t="s">
        <v>258</v>
      </c>
      <c r="L621" s="45"/>
      <c r="M621" s="252" t="s">
        <v>1</v>
      </c>
      <c r="N621" s="253" t="s">
        <v>47</v>
      </c>
      <c r="O621" s="92"/>
      <c r="P621" s="254">
        <f>O621*H621</f>
        <v>0</v>
      </c>
      <c r="Q621" s="254">
        <v>0.0015</v>
      </c>
      <c r="R621" s="254">
        <f>Q621*H621</f>
        <v>0.0060000000000000001</v>
      </c>
      <c r="S621" s="254">
        <v>0</v>
      </c>
      <c r="T621" s="255">
        <f>S621*H621</f>
        <v>0</v>
      </c>
      <c r="U621" s="39"/>
      <c r="V621" s="39"/>
      <c r="W621" s="39"/>
      <c r="X621" s="39"/>
      <c r="Y621" s="39"/>
      <c r="Z621" s="39"/>
      <c r="AA621" s="39"/>
      <c r="AB621" s="39"/>
      <c r="AC621" s="39"/>
      <c r="AD621" s="39"/>
      <c r="AE621" s="39"/>
      <c r="AR621" s="256" t="s">
        <v>259</v>
      </c>
      <c r="AT621" s="256" t="s">
        <v>255</v>
      </c>
      <c r="AU621" s="256" t="s">
        <v>14</v>
      </c>
      <c r="AY621" s="18" t="s">
        <v>253</v>
      </c>
      <c r="BE621" s="257">
        <f>IF(N621="základní",J621,0)</f>
        <v>0</v>
      </c>
      <c r="BF621" s="257">
        <f>IF(N621="snížená",J621,0)</f>
        <v>0</v>
      </c>
      <c r="BG621" s="257">
        <f>IF(N621="zákl. přenesená",J621,0)</f>
        <v>0</v>
      </c>
      <c r="BH621" s="257">
        <f>IF(N621="sníž. přenesená",J621,0)</f>
        <v>0</v>
      </c>
      <c r="BI621" s="257">
        <f>IF(N621="nulová",J621,0)</f>
        <v>0</v>
      </c>
      <c r="BJ621" s="18" t="s">
        <v>90</v>
      </c>
      <c r="BK621" s="257">
        <f>ROUND(I621*H621,2)</f>
        <v>0</v>
      </c>
      <c r="BL621" s="18" t="s">
        <v>259</v>
      </c>
      <c r="BM621" s="256" t="s">
        <v>1931</v>
      </c>
    </row>
    <row r="622" s="2" customFormat="1">
      <c r="A622" s="39"/>
      <c r="B622" s="40"/>
      <c r="C622" s="41"/>
      <c r="D622" s="258" t="s">
        <v>261</v>
      </c>
      <c r="E622" s="41"/>
      <c r="F622" s="259" t="s">
        <v>1919</v>
      </c>
      <c r="G622" s="41"/>
      <c r="H622" s="41"/>
      <c r="I622" s="156"/>
      <c r="J622" s="41"/>
      <c r="K622" s="41"/>
      <c r="L622" s="45"/>
      <c r="M622" s="260"/>
      <c r="N622" s="261"/>
      <c r="O622" s="92"/>
      <c r="P622" s="92"/>
      <c r="Q622" s="92"/>
      <c r="R622" s="92"/>
      <c r="S622" s="92"/>
      <c r="T622" s="93"/>
      <c r="U622" s="39"/>
      <c r="V622" s="39"/>
      <c r="W622" s="39"/>
      <c r="X622" s="39"/>
      <c r="Y622" s="39"/>
      <c r="Z622" s="39"/>
      <c r="AA622" s="39"/>
      <c r="AB622" s="39"/>
      <c r="AC622" s="39"/>
      <c r="AD622" s="39"/>
      <c r="AE622" s="39"/>
      <c r="AT622" s="18" t="s">
        <v>261</v>
      </c>
      <c r="AU622" s="18" t="s">
        <v>14</v>
      </c>
    </row>
    <row r="623" s="13" customFormat="1">
      <c r="A623" s="13"/>
      <c r="B623" s="262"/>
      <c r="C623" s="263"/>
      <c r="D623" s="258" t="s">
        <v>266</v>
      </c>
      <c r="E623" s="264" t="s">
        <v>1</v>
      </c>
      <c r="F623" s="265" t="s">
        <v>1932</v>
      </c>
      <c r="G623" s="263"/>
      <c r="H623" s="266">
        <v>4</v>
      </c>
      <c r="I623" s="267"/>
      <c r="J623" s="263"/>
      <c r="K623" s="263"/>
      <c r="L623" s="268"/>
      <c r="M623" s="269"/>
      <c r="N623" s="270"/>
      <c r="O623" s="270"/>
      <c r="P623" s="270"/>
      <c r="Q623" s="270"/>
      <c r="R623" s="270"/>
      <c r="S623" s="270"/>
      <c r="T623" s="271"/>
      <c r="U623" s="13"/>
      <c r="V623" s="13"/>
      <c r="W623" s="13"/>
      <c r="X623" s="13"/>
      <c r="Y623" s="13"/>
      <c r="Z623" s="13"/>
      <c r="AA623" s="13"/>
      <c r="AB623" s="13"/>
      <c r="AC623" s="13"/>
      <c r="AD623" s="13"/>
      <c r="AE623" s="13"/>
      <c r="AT623" s="272" t="s">
        <v>266</v>
      </c>
      <c r="AU623" s="272" t="s">
        <v>14</v>
      </c>
      <c r="AV623" s="13" t="s">
        <v>14</v>
      </c>
      <c r="AW623" s="13" t="s">
        <v>36</v>
      </c>
      <c r="AX623" s="13" t="s">
        <v>90</v>
      </c>
      <c r="AY623" s="272" t="s">
        <v>253</v>
      </c>
    </row>
    <row r="624" s="2" customFormat="1" ht="60" customHeight="1">
      <c r="A624" s="39"/>
      <c r="B624" s="40"/>
      <c r="C624" s="245" t="s">
        <v>638</v>
      </c>
      <c r="D624" s="245" t="s">
        <v>255</v>
      </c>
      <c r="E624" s="246" t="s">
        <v>1933</v>
      </c>
      <c r="F624" s="247" t="s">
        <v>1934</v>
      </c>
      <c r="G624" s="248" t="s">
        <v>178</v>
      </c>
      <c r="H624" s="249">
        <v>2</v>
      </c>
      <c r="I624" s="250"/>
      <c r="J624" s="251">
        <f>ROUND(I624*H624,2)</f>
        <v>0</v>
      </c>
      <c r="K624" s="247" t="s">
        <v>258</v>
      </c>
      <c r="L624" s="45"/>
      <c r="M624" s="252" t="s">
        <v>1</v>
      </c>
      <c r="N624" s="253" t="s">
        <v>47</v>
      </c>
      <c r="O624" s="92"/>
      <c r="P624" s="254">
        <f>O624*H624</f>
        <v>0</v>
      </c>
      <c r="Q624" s="254">
        <v>0.00175</v>
      </c>
      <c r="R624" s="254">
        <f>Q624*H624</f>
        <v>0.0035000000000000001</v>
      </c>
      <c r="S624" s="254">
        <v>0</v>
      </c>
      <c r="T624" s="255">
        <f>S624*H624</f>
        <v>0</v>
      </c>
      <c r="U624" s="39"/>
      <c r="V624" s="39"/>
      <c r="W624" s="39"/>
      <c r="X624" s="39"/>
      <c r="Y624" s="39"/>
      <c r="Z624" s="39"/>
      <c r="AA624" s="39"/>
      <c r="AB624" s="39"/>
      <c r="AC624" s="39"/>
      <c r="AD624" s="39"/>
      <c r="AE624" s="39"/>
      <c r="AR624" s="256" t="s">
        <v>259</v>
      </c>
      <c r="AT624" s="256" t="s">
        <v>255</v>
      </c>
      <c r="AU624" s="256" t="s">
        <v>14</v>
      </c>
      <c r="AY624" s="18" t="s">
        <v>253</v>
      </c>
      <c r="BE624" s="257">
        <f>IF(N624="základní",J624,0)</f>
        <v>0</v>
      </c>
      <c r="BF624" s="257">
        <f>IF(N624="snížená",J624,0)</f>
        <v>0</v>
      </c>
      <c r="BG624" s="257">
        <f>IF(N624="zákl. přenesená",J624,0)</f>
        <v>0</v>
      </c>
      <c r="BH624" s="257">
        <f>IF(N624="sníž. přenesená",J624,0)</f>
        <v>0</v>
      </c>
      <c r="BI624" s="257">
        <f>IF(N624="nulová",J624,0)</f>
        <v>0</v>
      </c>
      <c r="BJ624" s="18" t="s">
        <v>90</v>
      </c>
      <c r="BK624" s="257">
        <f>ROUND(I624*H624,2)</f>
        <v>0</v>
      </c>
      <c r="BL624" s="18" t="s">
        <v>259</v>
      </c>
      <c r="BM624" s="256" t="s">
        <v>1935</v>
      </c>
    </row>
    <row r="625" s="2" customFormat="1">
      <c r="A625" s="39"/>
      <c r="B625" s="40"/>
      <c r="C625" s="41"/>
      <c r="D625" s="258" t="s">
        <v>261</v>
      </c>
      <c r="E625" s="41"/>
      <c r="F625" s="259" t="s">
        <v>1919</v>
      </c>
      <c r="G625" s="41"/>
      <c r="H625" s="41"/>
      <c r="I625" s="156"/>
      <c r="J625" s="41"/>
      <c r="K625" s="41"/>
      <c r="L625" s="45"/>
      <c r="M625" s="260"/>
      <c r="N625" s="261"/>
      <c r="O625" s="92"/>
      <c r="P625" s="92"/>
      <c r="Q625" s="92"/>
      <c r="R625" s="92"/>
      <c r="S625" s="92"/>
      <c r="T625" s="93"/>
      <c r="U625" s="39"/>
      <c r="V625" s="39"/>
      <c r="W625" s="39"/>
      <c r="X625" s="39"/>
      <c r="Y625" s="39"/>
      <c r="Z625" s="39"/>
      <c r="AA625" s="39"/>
      <c r="AB625" s="39"/>
      <c r="AC625" s="39"/>
      <c r="AD625" s="39"/>
      <c r="AE625" s="39"/>
      <c r="AT625" s="18" t="s">
        <v>261</v>
      </c>
      <c r="AU625" s="18" t="s">
        <v>14</v>
      </c>
    </row>
    <row r="626" s="13" customFormat="1">
      <c r="A626" s="13"/>
      <c r="B626" s="262"/>
      <c r="C626" s="263"/>
      <c r="D626" s="258" t="s">
        <v>266</v>
      </c>
      <c r="E626" s="264" t="s">
        <v>1</v>
      </c>
      <c r="F626" s="265" t="s">
        <v>14</v>
      </c>
      <c r="G626" s="263"/>
      <c r="H626" s="266">
        <v>2</v>
      </c>
      <c r="I626" s="267"/>
      <c r="J626" s="263"/>
      <c r="K626" s="263"/>
      <c r="L626" s="268"/>
      <c r="M626" s="269"/>
      <c r="N626" s="270"/>
      <c r="O626" s="270"/>
      <c r="P626" s="270"/>
      <c r="Q626" s="270"/>
      <c r="R626" s="270"/>
      <c r="S626" s="270"/>
      <c r="T626" s="271"/>
      <c r="U626" s="13"/>
      <c r="V626" s="13"/>
      <c r="W626" s="13"/>
      <c r="X626" s="13"/>
      <c r="Y626" s="13"/>
      <c r="Z626" s="13"/>
      <c r="AA626" s="13"/>
      <c r="AB626" s="13"/>
      <c r="AC626" s="13"/>
      <c r="AD626" s="13"/>
      <c r="AE626" s="13"/>
      <c r="AT626" s="272" t="s">
        <v>266</v>
      </c>
      <c r="AU626" s="272" t="s">
        <v>14</v>
      </c>
      <c r="AV626" s="13" t="s">
        <v>14</v>
      </c>
      <c r="AW626" s="13" t="s">
        <v>36</v>
      </c>
      <c r="AX626" s="13" t="s">
        <v>90</v>
      </c>
      <c r="AY626" s="272" t="s">
        <v>253</v>
      </c>
    </row>
    <row r="627" s="2" customFormat="1" ht="36" customHeight="1">
      <c r="A627" s="39"/>
      <c r="B627" s="40"/>
      <c r="C627" s="245" t="s">
        <v>644</v>
      </c>
      <c r="D627" s="245" t="s">
        <v>255</v>
      </c>
      <c r="E627" s="246" t="s">
        <v>1936</v>
      </c>
      <c r="F627" s="247" t="s">
        <v>1937</v>
      </c>
      <c r="G627" s="248" t="s">
        <v>178</v>
      </c>
      <c r="H627" s="249">
        <v>118</v>
      </c>
      <c r="I627" s="250"/>
      <c r="J627" s="251">
        <f>ROUND(I627*H627,2)</f>
        <v>0</v>
      </c>
      <c r="K627" s="247" t="s">
        <v>258</v>
      </c>
      <c r="L627" s="45"/>
      <c r="M627" s="252" t="s">
        <v>1</v>
      </c>
      <c r="N627" s="253" t="s">
        <v>47</v>
      </c>
      <c r="O627" s="92"/>
      <c r="P627" s="254">
        <f>O627*H627</f>
        <v>0</v>
      </c>
      <c r="Q627" s="254">
        <v>7.25E-05</v>
      </c>
      <c r="R627" s="254">
        <f>Q627*H627</f>
        <v>0.0085550000000000001</v>
      </c>
      <c r="S627" s="254">
        <v>0</v>
      </c>
      <c r="T627" s="255">
        <f>S627*H627</f>
        <v>0</v>
      </c>
      <c r="U627" s="39"/>
      <c r="V627" s="39"/>
      <c r="W627" s="39"/>
      <c r="X627" s="39"/>
      <c r="Y627" s="39"/>
      <c r="Z627" s="39"/>
      <c r="AA627" s="39"/>
      <c r="AB627" s="39"/>
      <c r="AC627" s="39"/>
      <c r="AD627" s="39"/>
      <c r="AE627" s="39"/>
      <c r="AR627" s="256" t="s">
        <v>259</v>
      </c>
      <c r="AT627" s="256" t="s">
        <v>255</v>
      </c>
      <c r="AU627" s="256" t="s">
        <v>14</v>
      </c>
      <c r="AY627" s="18" t="s">
        <v>253</v>
      </c>
      <c r="BE627" s="257">
        <f>IF(N627="základní",J627,0)</f>
        <v>0</v>
      </c>
      <c r="BF627" s="257">
        <f>IF(N627="snížená",J627,0)</f>
        <v>0</v>
      </c>
      <c r="BG627" s="257">
        <f>IF(N627="zákl. přenesená",J627,0)</f>
        <v>0</v>
      </c>
      <c r="BH627" s="257">
        <f>IF(N627="sníž. přenesená",J627,0)</f>
        <v>0</v>
      </c>
      <c r="BI627" s="257">
        <f>IF(N627="nulová",J627,0)</f>
        <v>0</v>
      </c>
      <c r="BJ627" s="18" t="s">
        <v>90</v>
      </c>
      <c r="BK627" s="257">
        <f>ROUND(I627*H627,2)</f>
        <v>0</v>
      </c>
      <c r="BL627" s="18" t="s">
        <v>259</v>
      </c>
      <c r="BM627" s="256" t="s">
        <v>1938</v>
      </c>
    </row>
    <row r="628" s="2" customFormat="1">
      <c r="A628" s="39"/>
      <c r="B628" s="40"/>
      <c r="C628" s="41"/>
      <c r="D628" s="258" t="s">
        <v>261</v>
      </c>
      <c r="E628" s="41"/>
      <c r="F628" s="259" t="s">
        <v>1939</v>
      </c>
      <c r="G628" s="41"/>
      <c r="H628" s="41"/>
      <c r="I628" s="156"/>
      <c r="J628" s="41"/>
      <c r="K628" s="41"/>
      <c r="L628" s="45"/>
      <c r="M628" s="260"/>
      <c r="N628" s="261"/>
      <c r="O628" s="92"/>
      <c r="P628" s="92"/>
      <c r="Q628" s="92"/>
      <c r="R628" s="92"/>
      <c r="S628" s="92"/>
      <c r="T628" s="93"/>
      <c r="U628" s="39"/>
      <c r="V628" s="39"/>
      <c r="W628" s="39"/>
      <c r="X628" s="39"/>
      <c r="Y628" s="39"/>
      <c r="Z628" s="39"/>
      <c r="AA628" s="39"/>
      <c r="AB628" s="39"/>
      <c r="AC628" s="39"/>
      <c r="AD628" s="39"/>
      <c r="AE628" s="39"/>
      <c r="AT628" s="18" t="s">
        <v>261</v>
      </c>
      <c r="AU628" s="18" t="s">
        <v>14</v>
      </c>
    </row>
    <row r="629" s="13" customFormat="1">
      <c r="A629" s="13"/>
      <c r="B629" s="262"/>
      <c r="C629" s="263"/>
      <c r="D629" s="258" t="s">
        <v>266</v>
      </c>
      <c r="E629" s="264" t="s">
        <v>1</v>
      </c>
      <c r="F629" s="265" t="s">
        <v>1940</v>
      </c>
      <c r="G629" s="263"/>
      <c r="H629" s="266">
        <v>100</v>
      </c>
      <c r="I629" s="267"/>
      <c r="J629" s="263"/>
      <c r="K629" s="263"/>
      <c r="L629" s="268"/>
      <c r="M629" s="269"/>
      <c r="N629" s="270"/>
      <c r="O629" s="270"/>
      <c r="P629" s="270"/>
      <c r="Q629" s="270"/>
      <c r="R629" s="270"/>
      <c r="S629" s="270"/>
      <c r="T629" s="271"/>
      <c r="U629" s="13"/>
      <c r="V629" s="13"/>
      <c r="W629" s="13"/>
      <c r="X629" s="13"/>
      <c r="Y629" s="13"/>
      <c r="Z629" s="13"/>
      <c r="AA629" s="13"/>
      <c r="AB629" s="13"/>
      <c r="AC629" s="13"/>
      <c r="AD629" s="13"/>
      <c r="AE629" s="13"/>
      <c r="AT629" s="272" t="s">
        <v>266</v>
      </c>
      <c r="AU629" s="272" t="s">
        <v>14</v>
      </c>
      <c r="AV629" s="13" t="s">
        <v>14</v>
      </c>
      <c r="AW629" s="13" t="s">
        <v>36</v>
      </c>
      <c r="AX629" s="13" t="s">
        <v>82</v>
      </c>
      <c r="AY629" s="272" t="s">
        <v>253</v>
      </c>
    </row>
    <row r="630" s="13" customFormat="1">
      <c r="A630" s="13"/>
      <c r="B630" s="262"/>
      <c r="C630" s="263"/>
      <c r="D630" s="258" t="s">
        <v>266</v>
      </c>
      <c r="E630" s="264" t="s">
        <v>1</v>
      </c>
      <c r="F630" s="265" t="s">
        <v>1941</v>
      </c>
      <c r="G630" s="263"/>
      <c r="H630" s="266">
        <v>18</v>
      </c>
      <c r="I630" s="267"/>
      <c r="J630" s="263"/>
      <c r="K630" s="263"/>
      <c r="L630" s="268"/>
      <c r="M630" s="269"/>
      <c r="N630" s="270"/>
      <c r="O630" s="270"/>
      <c r="P630" s="270"/>
      <c r="Q630" s="270"/>
      <c r="R630" s="270"/>
      <c r="S630" s="270"/>
      <c r="T630" s="271"/>
      <c r="U630" s="13"/>
      <c r="V630" s="13"/>
      <c r="W630" s="13"/>
      <c r="X630" s="13"/>
      <c r="Y630" s="13"/>
      <c r="Z630" s="13"/>
      <c r="AA630" s="13"/>
      <c r="AB630" s="13"/>
      <c r="AC630" s="13"/>
      <c r="AD630" s="13"/>
      <c r="AE630" s="13"/>
      <c r="AT630" s="272" t="s">
        <v>266</v>
      </c>
      <c r="AU630" s="272" t="s">
        <v>14</v>
      </c>
      <c r="AV630" s="13" t="s">
        <v>14</v>
      </c>
      <c r="AW630" s="13" t="s">
        <v>36</v>
      </c>
      <c r="AX630" s="13" t="s">
        <v>82</v>
      </c>
      <c r="AY630" s="272" t="s">
        <v>253</v>
      </c>
    </row>
    <row r="631" s="14" customFormat="1">
      <c r="A631" s="14"/>
      <c r="B631" s="273"/>
      <c r="C631" s="274"/>
      <c r="D631" s="258" t="s">
        <v>266</v>
      </c>
      <c r="E631" s="275" t="s">
        <v>1</v>
      </c>
      <c r="F631" s="276" t="s">
        <v>269</v>
      </c>
      <c r="G631" s="274"/>
      <c r="H631" s="277">
        <v>118</v>
      </c>
      <c r="I631" s="278"/>
      <c r="J631" s="274"/>
      <c r="K631" s="274"/>
      <c r="L631" s="279"/>
      <c r="M631" s="280"/>
      <c r="N631" s="281"/>
      <c r="O631" s="281"/>
      <c r="P631" s="281"/>
      <c r="Q631" s="281"/>
      <c r="R631" s="281"/>
      <c r="S631" s="281"/>
      <c r="T631" s="282"/>
      <c r="U631" s="14"/>
      <c r="V631" s="14"/>
      <c r="W631" s="14"/>
      <c r="X631" s="14"/>
      <c r="Y631" s="14"/>
      <c r="Z631" s="14"/>
      <c r="AA631" s="14"/>
      <c r="AB631" s="14"/>
      <c r="AC631" s="14"/>
      <c r="AD631" s="14"/>
      <c r="AE631" s="14"/>
      <c r="AT631" s="283" t="s">
        <v>266</v>
      </c>
      <c r="AU631" s="283" t="s">
        <v>14</v>
      </c>
      <c r="AV631" s="14" t="s">
        <v>259</v>
      </c>
      <c r="AW631" s="14" t="s">
        <v>36</v>
      </c>
      <c r="AX631" s="14" t="s">
        <v>90</v>
      </c>
      <c r="AY631" s="283" t="s">
        <v>253</v>
      </c>
    </row>
    <row r="632" s="2" customFormat="1" ht="24" customHeight="1">
      <c r="A632" s="39"/>
      <c r="B632" s="40"/>
      <c r="C632" s="284" t="s">
        <v>649</v>
      </c>
      <c r="D632" s="284" t="s">
        <v>452</v>
      </c>
      <c r="E632" s="285" t="s">
        <v>1942</v>
      </c>
      <c r="F632" s="286" t="s">
        <v>1943</v>
      </c>
      <c r="G632" s="287" t="s">
        <v>178</v>
      </c>
      <c r="H632" s="288">
        <v>58</v>
      </c>
      <c r="I632" s="289"/>
      <c r="J632" s="290">
        <f>ROUND(I632*H632,2)</f>
        <v>0</v>
      </c>
      <c r="K632" s="286" t="s">
        <v>258</v>
      </c>
      <c r="L632" s="291"/>
      <c r="M632" s="292" t="s">
        <v>1</v>
      </c>
      <c r="N632" s="293" t="s">
        <v>47</v>
      </c>
      <c r="O632" s="92"/>
      <c r="P632" s="254">
        <f>O632*H632</f>
        <v>0</v>
      </c>
      <c r="Q632" s="254">
        <v>0.014999999999999999</v>
      </c>
      <c r="R632" s="254">
        <f>Q632*H632</f>
        <v>0.87</v>
      </c>
      <c r="S632" s="254">
        <v>0</v>
      </c>
      <c r="T632" s="255">
        <f>S632*H632</f>
        <v>0</v>
      </c>
      <c r="U632" s="39"/>
      <c r="V632" s="39"/>
      <c r="W632" s="39"/>
      <c r="X632" s="39"/>
      <c r="Y632" s="39"/>
      <c r="Z632" s="39"/>
      <c r="AA632" s="39"/>
      <c r="AB632" s="39"/>
      <c r="AC632" s="39"/>
      <c r="AD632" s="39"/>
      <c r="AE632" s="39"/>
      <c r="AR632" s="256" t="s">
        <v>293</v>
      </c>
      <c r="AT632" s="256" t="s">
        <v>452</v>
      </c>
      <c r="AU632" s="256" t="s">
        <v>14</v>
      </c>
      <c r="AY632" s="18" t="s">
        <v>253</v>
      </c>
      <c r="BE632" s="257">
        <f>IF(N632="základní",J632,0)</f>
        <v>0</v>
      </c>
      <c r="BF632" s="257">
        <f>IF(N632="snížená",J632,0)</f>
        <v>0</v>
      </c>
      <c r="BG632" s="257">
        <f>IF(N632="zákl. přenesená",J632,0)</f>
        <v>0</v>
      </c>
      <c r="BH632" s="257">
        <f>IF(N632="sníž. přenesená",J632,0)</f>
        <v>0</v>
      </c>
      <c r="BI632" s="257">
        <f>IF(N632="nulová",J632,0)</f>
        <v>0</v>
      </c>
      <c r="BJ632" s="18" t="s">
        <v>90</v>
      </c>
      <c r="BK632" s="257">
        <f>ROUND(I632*H632,2)</f>
        <v>0</v>
      </c>
      <c r="BL632" s="18" t="s">
        <v>259</v>
      </c>
      <c r="BM632" s="256" t="s">
        <v>1944</v>
      </c>
    </row>
    <row r="633" s="13" customFormat="1">
      <c r="A633" s="13"/>
      <c r="B633" s="262"/>
      <c r="C633" s="263"/>
      <c r="D633" s="258" t="s">
        <v>266</v>
      </c>
      <c r="E633" s="263"/>
      <c r="F633" s="265" t="s">
        <v>1945</v>
      </c>
      <c r="G633" s="263"/>
      <c r="H633" s="266">
        <v>58</v>
      </c>
      <c r="I633" s="267"/>
      <c r="J633" s="263"/>
      <c r="K633" s="263"/>
      <c r="L633" s="268"/>
      <c r="M633" s="269"/>
      <c r="N633" s="270"/>
      <c r="O633" s="270"/>
      <c r="P633" s="270"/>
      <c r="Q633" s="270"/>
      <c r="R633" s="270"/>
      <c r="S633" s="270"/>
      <c r="T633" s="271"/>
      <c r="U633" s="13"/>
      <c r="V633" s="13"/>
      <c r="W633" s="13"/>
      <c r="X633" s="13"/>
      <c r="Y633" s="13"/>
      <c r="Z633" s="13"/>
      <c r="AA633" s="13"/>
      <c r="AB633" s="13"/>
      <c r="AC633" s="13"/>
      <c r="AD633" s="13"/>
      <c r="AE633" s="13"/>
      <c r="AT633" s="272" t="s">
        <v>266</v>
      </c>
      <c r="AU633" s="272" t="s">
        <v>14</v>
      </c>
      <c r="AV633" s="13" t="s">
        <v>14</v>
      </c>
      <c r="AW633" s="13" t="s">
        <v>4</v>
      </c>
      <c r="AX633" s="13" t="s">
        <v>90</v>
      </c>
      <c r="AY633" s="272" t="s">
        <v>253</v>
      </c>
    </row>
    <row r="634" s="2" customFormat="1" ht="24" customHeight="1">
      <c r="A634" s="39"/>
      <c r="B634" s="40"/>
      <c r="C634" s="284" t="s">
        <v>653</v>
      </c>
      <c r="D634" s="284" t="s">
        <v>452</v>
      </c>
      <c r="E634" s="285" t="s">
        <v>1946</v>
      </c>
      <c r="F634" s="286" t="s">
        <v>1947</v>
      </c>
      <c r="G634" s="287" t="s">
        <v>178</v>
      </c>
      <c r="H634" s="288">
        <v>20</v>
      </c>
      <c r="I634" s="289"/>
      <c r="J634" s="290">
        <f>ROUND(I634*H634,2)</f>
        <v>0</v>
      </c>
      <c r="K634" s="286" t="s">
        <v>258</v>
      </c>
      <c r="L634" s="291"/>
      <c r="M634" s="292" t="s">
        <v>1</v>
      </c>
      <c r="N634" s="293" t="s">
        <v>47</v>
      </c>
      <c r="O634" s="92"/>
      <c r="P634" s="254">
        <f>O634*H634</f>
        <v>0</v>
      </c>
      <c r="Q634" s="254">
        <v>0.014999999999999999</v>
      </c>
      <c r="R634" s="254">
        <f>Q634*H634</f>
        <v>0.29999999999999999</v>
      </c>
      <c r="S634" s="254">
        <v>0</v>
      </c>
      <c r="T634" s="255">
        <f>S634*H634</f>
        <v>0</v>
      </c>
      <c r="U634" s="39"/>
      <c r="V634" s="39"/>
      <c r="W634" s="39"/>
      <c r="X634" s="39"/>
      <c r="Y634" s="39"/>
      <c r="Z634" s="39"/>
      <c r="AA634" s="39"/>
      <c r="AB634" s="39"/>
      <c r="AC634" s="39"/>
      <c r="AD634" s="39"/>
      <c r="AE634" s="39"/>
      <c r="AR634" s="256" t="s">
        <v>293</v>
      </c>
      <c r="AT634" s="256" t="s">
        <v>452</v>
      </c>
      <c r="AU634" s="256" t="s">
        <v>14</v>
      </c>
      <c r="AY634" s="18" t="s">
        <v>253</v>
      </c>
      <c r="BE634" s="257">
        <f>IF(N634="základní",J634,0)</f>
        <v>0</v>
      </c>
      <c r="BF634" s="257">
        <f>IF(N634="snížená",J634,0)</f>
        <v>0</v>
      </c>
      <c r="BG634" s="257">
        <f>IF(N634="zákl. přenesená",J634,0)</f>
        <v>0</v>
      </c>
      <c r="BH634" s="257">
        <f>IF(N634="sníž. přenesená",J634,0)</f>
        <v>0</v>
      </c>
      <c r="BI634" s="257">
        <f>IF(N634="nulová",J634,0)</f>
        <v>0</v>
      </c>
      <c r="BJ634" s="18" t="s">
        <v>90</v>
      </c>
      <c r="BK634" s="257">
        <f>ROUND(I634*H634,2)</f>
        <v>0</v>
      </c>
      <c r="BL634" s="18" t="s">
        <v>259</v>
      </c>
      <c r="BM634" s="256" t="s">
        <v>1948</v>
      </c>
    </row>
    <row r="635" s="13" customFormat="1">
      <c r="A635" s="13"/>
      <c r="B635" s="262"/>
      <c r="C635" s="263"/>
      <c r="D635" s="258" t="s">
        <v>266</v>
      </c>
      <c r="E635" s="263"/>
      <c r="F635" s="265" t="s">
        <v>1949</v>
      </c>
      <c r="G635" s="263"/>
      <c r="H635" s="266">
        <v>20</v>
      </c>
      <c r="I635" s="267"/>
      <c r="J635" s="263"/>
      <c r="K635" s="263"/>
      <c r="L635" s="268"/>
      <c r="M635" s="269"/>
      <c r="N635" s="270"/>
      <c r="O635" s="270"/>
      <c r="P635" s="270"/>
      <c r="Q635" s="270"/>
      <c r="R635" s="270"/>
      <c r="S635" s="270"/>
      <c r="T635" s="271"/>
      <c r="U635" s="13"/>
      <c r="V635" s="13"/>
      <c r="W635" s="13"/>
      <c r="X635" s="13"/>
      <c r="Y635" s="13"/>
      <c r="Z635" s="13"/>
      <c r="AA635" s="13"/>
      <c r="AB635" s="13"/>
      <c r="AC635" s="13"/>
      <c r="AD635" s="13"/>
      <c r="AE635" s="13"/>
      <c r="AT635" s="272" t="s">
        <v>266</v>
      </c>
      <c r="AU635" s="272" t="s">
        <v>14</v>
      </c>
      <c r="AV635" s="13" t="s">
        <v>14</v>
      </c>
      <c r="AW635" s="13" t="s">
        <v>4</v>
      </c>
      <c r="AX635" s="13" t="s">
        <v>90</v>
      </c>
      <c r="AY635" s="272" t="s">
        <v>253</v>
      </c>
    </row>
    <row r="636" s="2" customFormat="1" ht="24" customHeight="1">
      <c r="A636" s="39"/>
      <c r="B636" s="40"/>
      <c r="C636" s="284" t="s">
        <v>658</v>
      </c>
      <c r="D636" s="284" t="s">
        <v>452</v>
      </c>
      <c r="E636" s="285" t="s">
        <v>1950</v>
      </c>
      <c r="F636" s="286" t="s">
        <v>1951</v>
      </c>
      <c r="G636" s="287" t="s">
        <v>178</v>
      </c>
      <c r="H636" s="288">
        <v>40</v>
      </c>
      <c r="I636" s="289"/>
      <c r="J636" s="290">
        <f>ROUND(I636*H636,2)</f>
        <v>0</v>
      </c>
      <c r="K636" s="286" t="s">
        <v>258</v>
      </c>
      <c r="L636" s="291"/>
      <c r="M636" s="292" t="s">
        <v>1</v>
      </c>
      <c r="N636" s="293" t="s">
        <v>47</v>
      </c>
      <c r="O636" s="92"/>
      <c r="P636" s="254">
        <f>O636*H636</f>
        <v>0</v>
      </c>
      <c r="Q636" s="254">
        <v>0.014999999999999999</v>
      </c>
      <c r="R636" s="254">
        <f>Q636*H636</f>
        <v>0.59999999999999998</v>
      </c>
      <c r="S636" s="254">
        <v>0</v>
      </c>
      <c r="T636" s="255">
        <f>S636*H636</f>
        <v>0</v>
      </c>
      <c r="U636" s="39"/>
      <c r="V636" s="39"/>
      <c r="W636" s="39"/>
      <c r="X636" s="39"/>
      <c r="Y636" s="39"/>
      <c r="Z636" s="39"/>
      <c r="AA636" s="39"/>
      <c r="AB636" s="39"/>
      <c r="AC636" s="39"/>
      <c r="AD636" s="39"/>
      <c r="AE636" s="39"/>
      <c r="AR636" s="256" t="s">
        <v>293</v>
      </c>
      <c r="AT636" s="256" t="s">
        <v>452</v>
      </c>
      <c r="AU636" s="256" t="s">
        <v>14</v>
      </c>
      <c r="AY636" s="18" t="s">
        <v>253</v>
      </c>
      <c r="BE636" s="257">
        <f>IF(N636="základní",J636,0)</f>
        <v>0</v>
      </c>
      <c r="BF636" s="257">
        <f>IF(N636="snížená",J636,0)</f>
        <v>0</v>
      </c>
      <c r="BG636" s="257">
        <f>IF(N636="zákl. přenesená",J636,0)</f>
        <v>0</v>
      </c>
      <c r="BH636" s="257">
        <f>IF(N636="sníž. přenesená",J636,0)</f>
        <v>0</v>
      </c>
      <c r="BI636" s="257">
        <f>IF(N636="nulová",J636,0)</f>
        <v>0</v>
      </c>
      <c r="BJ636" s="18" t="s">
        <v>90</v>
      </c>
      <c r="BK636" s="257">
        <f>ROUND(I636*H636,2)</f>
        <v>0</v>
      </c>
      <c r="BL636" s="18" t="s">
        <v>259</v>
      </c>
      <c r="BM636" s="256" t="s">
        <v>1952</v>
      </c>
    </row>
    <row r="637" s="13" customFormat="1">
      <c r="A637" s="13"/>
      <c r="B637" s="262"/>
      <c r="C637" s="263"/>
      <c r="D637" s="258" t="s">
        <v>266</v>
      </c>
      <c r="E637" s="263"/>
      <c r="F637" s="265" t="s">
        <v>1953</v>
      </c>
      <c r="G637" s="263"/>
      <c r="H637" s="266">
        <v>40</v>
      </c>
      <c r="I637" s="267"/>
      <c r="J637" s="263"/>
      <c r="K637" s="263"/>
      <c r="L637" s="268"/>
      <c r="M637" s="269"/>
      <c r="N637" s="270"/>
      <c r="O637" s="270"/>
      <c r="P637" s="270"/>
      <c r="Q637" s="270"/>
      <c r="R637" s="270"/>
      <c r="S637" s="270"/>
      <c r="T637" s="271"/>
      <c r="U637" s="13"/>
      <c r="V637" s="13"/>
      <c r="W637" s="13"/>
      <c r="X637" s="13"/>
      <c r="Y637" s="13"/>
      <c r="Z637" s="13"/>
      <c r="AA637" s="13"/>
      <c r="AB637" s="13"/>
      <c r="AC637" s="13"/>
      <c r="AD637" s="13"/>
      <c r="AE637" s="13"/>
      <c r="AT637" s="272" t="s">
        <v>266</v>
      </c>
      <c r="AU637" s="272" t="s">
        <v>14</v>
      </c>
      <c r="AV637" s="13" t="s">
        <v>14</v>
      </c>
      <c r="AW637" s="13" t="s">
        <v>4</v>
      </c>
      <c r="AX637" s="13" t="s">
        <v>90</v>
      </c>
      <c r="AY637" s="272" t="s">
        <v>253</v>
      </c>
    </row>
    <row r="638" s="2" customFormat="1" ht="24" customHeight="1">
      <c r="A638" s="39"/>
      <c r="B638" s="40"/>
      <c r="C638" s="245" t="s">
        <v>664</v>
      </c>
      <c r="D638" s="245" t="s">
        <v>255</v>
      </c>
      <c r="E638" s="246" t="s">
        <v>1954</v>
      </c>
      <c r="F638" s="247" t="s">
        <v>1955</v>
      </c>
      <c r="G638" s="248" t="s">
        <v>178</v>
      </c>
      <c r="H638" s="249">
        <v>2</v>
      </c>
      <c r="I638" s="250"/>
      <c r="J638" s="251">
        <f>ROUND(I638*H638,2)</f>
        <v>0</v>
      </c>
      <c r="K638" s="247" t="s">
        <v>258</v>
      </c>
      <c r="L638" s="45"/>
      <c r="M638" s="252" t="s">
        <v>1</v>
      </c>
      <c r="N638" s="253" t="s">
        <v>47</v>
      </c>
      <c r="O638" s="92"/>
      <c r="P638" s="254">
        <f>O638*H638</f>
        <v>0</v>
      </c>
      <c r="Q638" s="254">
        <v>1.27939742</v>
      </c>
      <c r="R638" s="254">
        <f>Q638*H638</f>
        <v>2.55879484</v>
      </c>
      <c r="S638" s="254">
        <v>0</v>
      </c>
      <c r="T638" s="255">
        <f>S638*H638</f>
        <v>0</v>
      </c>
      <c r="U638" s="39"/>
      <c r="V638" s="39"/>
      <c r="W638" s="39"/>
      <c r="X638" s="39"/>
      <c r="Y638" s="39"/>
      <c r="Z638" s="39"/>
      <c r="AA638" s="39"/>
      <c r="AB638" s="39"/>
      <c r="AC638" s="39"/>
      <c r="AD638" s="39"/>
      <c r="AE638" s="39"/>
      <c r="AR638" s="256" t="s">
        <v>259</v>
      </c>
      <c r="AT638" s="256" t="s">
        <v>255</v>
      </c>
      <c r="AU638" s="256" t="s">
        <v>14</v>
      </c>
      <c r="AY638" s="18" t="s">
        <v>253</v>
      </c>
      <c r="BE638" s="257">
        <f>IF(N638="základní",J638,0)</f>
        <v>0</v>
      </c>
      <c r="BF638" s="257">
        <f>IF(N638="snížená",J638,0)</f>
        <v>0</v>
      </c>
      <c r="BG638" s="257">
        <f>IF(N638="zákl. přenesená",J638,0)</f>
        <v>0</v>
      </c>
      <c r="BH638" s="257">
        <f>IF(N638="sníž. přenesená",J638,0)</f>
        <v>0</v>
      </c>
      <c r="BI638" s="257">
        <f>IF(N638="nulová",J638,0)</f>
        <v>0</v>
      </c>
      <c r="BJ638" s="18" t="s">
        <v>90</v>
      </c>
      <c r="BK638" s="257">
        <f>ROUND(I638*H638,2)</f>
        <v>0</v>
      </c>
      <c r="BL638" s="18" t="s">
        <v>259</v>
      </c>
      <c r="BM638" s="256" t="s">
        <v>1956</v>
      </c>
    </row>
    <row r="639" s="2" customFormat="1">
      <c r="A639" s="39"/>
      <c r="B639" s="40"/>
      <c r="C639" s="41"/>
      <c r="D639" s="258" t="s">
        <v>261</v>
      </c>
      <c r="E639" s="41"/>
      <c r="F639" s="259" t="s">
        <v>1957</v>
      </c>
      <c r="G639" s="41"/>
      <c r="H639" s="41"/>
      <c r="I639" s="156"/>
      <c r="J639" s="41"/>
      <c r="K639" s="41"/>
      <c r="L639" s="45"/>
      <c r="M639" s="260"/>
      <c r="N639" s="261"/>
      <c r="O639" s="92"/>
      <c r="P639" s="92"/>
      <c r="Q639" s="92"/>
      <c r="R639" s="92"/>
      <c r="S639" s="92"/>
      <c r="T639" s="93"/>
      <c r="U639" s="39"/>
      <c r="V639" s="39"/>
      <c r="W639" s="39"/>
      <c r="X639" s="39"/>
      <c r="Y639" s="39"/>
      <c r="Z639" s="39"/>
      <c r="AA639" s="39"/>
      <c r="AB639" s="39"/>
      <c r="AC639" s="39"/>
      <c r="AD639" s="39"/>
      <c r="AE639" s="39"/>
      <c r="AT639" s="18" t="s">
        <v>261</v>
      </c>
      <c r="AU639" s="18" t="s">
        <v>14</v>
      </c>
    </row>
    <row r="640" s="13" customFormat="1">
      <c r="A640" s="13"/>
      <c r="B640" s="262"/>
      <c r="C640" s="263"/>
      <c r="D640" s="258" t="s">
        <v>266</v>
      </c>
      <c r="E640" s="264" t="s">
        <v>1</v>
      </c>
      <c r="F640" s="265" t="s">
        <v>14</v>
      </c>
      <c r="G640" s="263"/>
      <c r="H640" s="266">
        <v>2</v>
      </c>
      <c r="I640" s="267"/>
      <c r="J640" s="263"/>
      <c r="K640" s="263"/>
      <c r="L640" s="268"/>
      <c r="M640" s="269"/>
      <c r="N640" s="270"/>
      <c r="O640" s="270"/>
      <c r="P640" s="270"/>
      <c r="Q640" s="270"/>
      <c r="R640" s="270"/>
      <c r="S640" s="270"/>
      <c r="T640" s="271"/>
      <c r="U640" s="13"/>
      <c r="V640" s="13"/>
      <c r="W640" s="13"/>
      <c r="X640" s="13"/>
      <c r="Y640" s="13"/>
      <c r="Z640" s="13"/>
      <c r="AA640" s="13"/>
      <c r="AB640" s="13"/>
      <c r="AC640" s="13"/>
      <c r="AD640" s="13"/>
      <c r="AE640" s="13"/>
      <c r="AT640" s="272" t="s">
        <v>266</v>
      </c>
      <c r="AU640" s="272" t="s">
        <v>14</v>
      </c>
      <c r="AV640" s="13" t="s">
        <v>14</v>
      </c>
      <c r="AW640" s="13" t="s">
        <v>36</v>
      </c>
      <c r="AX640" s="13" t="s">
        <v>90</v>
      </c>
      <c r="AY640" s="272" t="s">
        <v>253</v>
      </c>
    </row>
    <row r="641" s="2" customFormat="1" ht="36" customHeight="1">
      <c r="A641" s="39"/>
      <c r="B641" s="40"/>
      <c r="C641" s="284" t="s">
        <v>205</v>
      </c>
      <c r="D641" s="284" t="s">
        <v>452</v>
      </c>
      <c r="E641" s="285" t="s">
        <v>1958</v>
      </c>
      <c r="F641" s="286" t="s">
        <v>1959</v>
      </c>
      <c r="G641" s="287" t="s">
        <v>178</v>
      </c>
      <c r="H641" s="288">
        <v>2</v>
      </c>
      <c r="I641" s="289"/>
      <c r="J641" s="290">
        <f>ROUND(I641*H641,2)</f>
        <v>0</v>
      </c>
      <c r="K641" s="286" t="s">
        <v>258</v>
      </c>
      <c r="L641" s="291"/>
      <c r="M641" s="292" t="s">
        <v>1</v>
      </c>
      <c r="N641" s="293" t="s">
        <v>47</v>
      </c>
      <c r="O641" s="92"/>
      <c r="P641" s="254">
        <f>O641*H641</f>
        <v>0</v>
      </c>
      <c r="Q641" s="254">
        <v>0.048000000000000001</v>
      </c>
      <c r="R641" s="254">
        <f>Q641*H641</f>
        <v>0.096000000000000002</v>
      </c>
      <c r="S641" s="254">
        <v>0</v>
      </c>
      <c r="T641" s="255">
        <f>S641*H641</f>
        <v>0</v>
      </c>
      <c r="U641" s="39"/>
      <c r="V641" s="39"/>
      <c r="W641" s="39"/>
      <c r="X641" s="39"/>
      <c r="Y641" s="39"/>
      <c r="Z641" s="39"/>
      <c r="AA641" s="39"/>
      <c r="AB641" s="39"/>
      <c r="AC641" s="39"/>
      <c r="AD641" s="39"/>
      <c r="AE641" s="39"/>
      <c r="AR641" s="256" t="s">
        <v>293</v>
      </c>
      <c r="AT641" s="256" t="s">
        <v>452</v>
      </c>
      <c r="AU641" s="256" t="s">
        <v>14</v>
      </c>
      <c r="AY641" s="18" t="s">
        <v>253</v>
      </c>
      <c r="BE641" s="257">
        <f>IF(N641="základní",J641,0)</f>
        <v>0</v>
      </c>
      <c r="BF641" s="257">
        <f>IF(N641="snížená",J641,0)</f>
        <v>0</v>
      </c>
      <c r="BG641" s="257">
        <f>IF(N641="zákl. přenesená",J641,0)</f>
        <v>0</v>
      </c>
      <c r="BH641" s="257">
        <f>IF(N641="sníž. přenesená",J641,0)</f>
        <v>0</v>
      </c>
      <c r="BI641" s="257">
        <f>IF(N641="nulová",J641,0)</f>
        <v>0</v>
      </c>
      <c r="BJ641" s="18" t="s">
        <v>90</v>
      </c>
      <c r="BK641" s="257">
        <f>ROUND(I641*H641,2)</f>
        <v>0</v>
      </c>
      <c r="BL641" s="18" t="s">
        <v>259</v>
      </c>
      <c r="BM641" s="256" t="s">
        <v>1960</v>
      </c>
    </row>
    <row r="642" s="13" customFormat="1">
      <c r="A642" s="13"/>
      <c r="B642" s="262"/>
      <c r="C642" s="263"/>
      <c r="D642" s="258" t="s">
        <v>266</v>
      </c>
      <c r="E642" s="263"/>
      <c r="F642" s="265" t="s">
        <v>1961</v>
      </c>
      <c r="G642" s="263"/>
      <c r="H642" s="266">
        <v>2</v>
      </c>
      <c r="I642" s="267"/>
      <c r="J642" s="263"/>
      <c r="K642" s="263"/>
      <c r="L642" s="268"/>
      <c r="M642" s="269"/>
      <c r="N642" s="270"/>
      <c r="O642" s="270"/>
      <c r="P642" s="270"/>
      <c r="Q642" s="270"/>
      <c r="R642" s="270"/>
      <c r="S642" s="270"/>
      <c r="T642" s="271"/>
      <c r="U642" s="13"/>
      <c r="V642" s="13"/>
      <c r="W642" s="13"/>
      <c r="X642" s="13"/>
      <c r="Y642" s="13"/>
      <c r="Z642" s="13"/>
      <c r="AA642" s="13"/>
      <c r="AB642" s="13"/>
      <c r="AC642" s="13"/>
      <c r="AD642" s="13"/>
      <c r="AE642" s="13"/>
      <c r="AT642" s="272" t="s">
        <v>266</v>
      </c>
      <c r="AU642" s="272" t="s">
        <v>14</v>
      </c>
      <c r="AV642" s="13" t="s">
        <v>14</v>
      </c>
      <c r="AW642" s="13" t="s">
        <v>4</v>
      </c>
      <c r="AX642" s="13" t="s">
        <v>90</v>
      </c>
      <c r="AY642" s="272" t="s">
        <v>253</v>
      </c>
    </row>
    <row r="643" s="2" customFormat="1" ht="24" customHeight="1">
      <c r="A643" s="39"/>
      <c r="B643" s="40"/>
      <c r="C643" s="245" t="s">
        <v>673</v>
      </c>
      <c r="D643" s="245" t="s">
        <v>255</v>
      </c>
      <c r="E643" s="246" t="s">
        <v>1962</v>
      </c>
      <c r="F643" s="247" t="s">
        <v>1963</v>
      </c>
      <c r="G643" s="248" t="s">
        <v>178</v>
      </c>
      <c r="H643" s="249">
        <v>1</v>
      </c>
      <c r="I643" s="250"/>
      <c r="J643" s="251">
        <f>ROUND(I643*H643,2)</f>
        <v>0</v>
      </c>
      <c r="K643" s="247" t="s">
        <v>258</v>
      </c>
      <c r="L643" s="45"/>
      <c r="M643" s="252" t="s">
        <v>1</v>
      </c>
      <c r="N643" s="253" t="s">
        <v>47</v>
      </c>
      <c r="O643" s="92"/>
      <c r="P643" s="254">
        <f>O643*H643</f>
        <v>0</v>
      </c>
      <c r="Q643" s="254">
        <v>1.47324934</v>
      </c>
      <c r="R643" s="254">
        <f>Q643*H643</f>
        <v>1.47324934</v>
      </c>
      <c r="S643" s="254">
        <v>0</v>
      </c>
      <c r="T643" s="255">
        <f>S643*H643</f>
        <v>0</v>
      </c>
      <c r="U643" s="39"/>
      <c r="V643" s="39"/>
      <c r="W643" s="39"/>
      <c r="X643" s="39"/>
      <c r="Y643" s="39"/>
      <c r="Z643" s="39"/>
      <c r="AA643" s="39"/>
      <c r="AB643" s="39"/>
      <c r="AC643" s="39"/>
      <c r="AD643" s="39"/>
      <c r="AE643" s="39"/>
      <c r="AR643" s="256" t="s">
        <v>259</v>
      </c>
      <c r="AT643" s="256" t="s">
        <v>255</v>
      </c>
      <c r="AU643" s="256" t="s">
        <v>14</v>
      </c>
      <c r="AY643" s="18" t="s">
        <v>253</v>
      </c>
      <c r="BE643" s="257">
        <f>IF(N643="základní",J643,0)</f>
        <v>0</v>
      </c>
      <c r="BF643" s="257">
        <f>IF(N643="snížená",J643,0)</f>
        <v>0</v>
      </c>
      <c r="BG643" s="257">
        <f>IF(N643="zákl. přenesená",J643,0)</f>
        <v>0</v>
      </c>
      <c r="BH643" s="257">
        <f>IF(N643="sníž. přenesená",J643,0)</f>
        <v>0</v>
      </c>
      <c r="BI643" s="257">
        <f>IF(N643="nulová",J643,0)</f>
        <v>0</v>
      </c>
      <c r="BJ643" s="18" t="s">
        <v>90</v>
      </c>
      <c r="BK643" s="257">
        <f>ROUND(I643*H643,2)</f>
        <v>0</v>
      </c>
      <c r="BL643" s="18" t="s">
        <v>259</v>
      </c>
      <c r="BM643" s="256" t="s">
        <v>1964</v>
      </c>
    </row>
    <row r="644" s="2" customFormat="1">
      <c r="A644" s="39"/>
      <c r="B644" s="40"/>
      <c r="C644" s="41"/>
      <c r="D644" s="258" t="s">
        <v>261</v>
      </c>
      <c r="E644" s="41"/>
      <c r="F644" s="259" t="s">
        <v>1957</v>
      </c>
      <c r="G644" s="41"/>
      <c r="H644" s="41"/>
      <c r="I644" s="156"/>
      <c r="J644" s="41"/>
      <c r="K644" s="41"/>
      <c r="L644" s="45"/>
      <c r="M644" s="260"/>
      <c r="N644" s="261"/>
      <c r="O644" s="92"/>
      <c r="P644" s="92"/>
      <c r="Q644" s="92"/>
      <c r="R644" s="92"/>
      <c r="S644" s="92"/>
      <c r="T644" s="93"/>
      <c r="U644" s="39"/>
      <c r="V644" s="39"/>
      <c r="W644" s="39"/>
      <c r="X644" s="39"/>
      <c r="Y644" s="39"/>
      <c r="Z644" s="39"/>
      <c r="AA644" s="39"/>
      <c r="AB644" s="39"/>
      <c r="AC644" s="39"/>
      <c r="AD644" s="39"/>
      <c r="AE644" s="39"/>
      <c r="AT644" s="18" t="s">
        <v>261</v>
      </c>
      <c r="AU644" s="18" t="s">
        <v>14</v>
      </c>
    </row>
    <row r="645" s="13" customFormat="1">
      <c r="A645" s="13"/>
      <c r="B645" s="262"/>
      <c r="C645" s="263"/>
      <c r="D645" s="258" t="s">
        <v>266</v>
      </c>
      <c r="E645" s="264" t="s">
        <v>1</v>
      </c>
      <c r="F645" s="265" t="s">
        <v>90</v>
      </c>
      <c r="G645" s="263"/>
      <c r="H645" s="266">
        <v>1</v>
      </c>
      <c r="I645" s="267"/>
      <c r="J645" s="263"/>
      <c r="K645" s="263"/>
      <c r="L645" s="268"/>
      <c r="M645" s="269"/>
      <c r="N645" s="270"/>
      <c r="O645" s="270"/>
      <c r="P645" s="270"/>
      <c r="Q645" s="270"/>
      <c r="R645" s="270"/>
      <c r="S645" s="270"/>
      <c r="T645" s="271"/>
      <c r="U645" s="13"/>
      <c r="V645" s="13"/>
      <c r="W645" s="13"/>
      <c r="X645" s="13"/>
      <c r="Y645" s="13"/>
      <c r="Z645" s="13"/>
      <c r="AA645" s="13"/>
      <c r="AB645" s="13"/>
      <c r="AC645" s="13"/>
      <c r="AD645" s="13"/>
      <c r="AE645" s="13"/>
      <c r="AT645" s="272" t="s">
        <v>266</v>
      </c>
      <c r="AU645" s="272" t="s">
        <v>14</v>
      </c>
      <c r="AV645" s="13" t="s">
        <v>14</v>
      </c>
      <c r="AW645" s="13" t="s">
        <v>36</v>
      </c>
      <c r="AX645" s="13" t="s">
        <v>90</v>
      </c>
      <c r="AY645" s="272" t="s">
        <v>253</v>
      </c>
    </row>
    <row r="646" s="2" customFormat="1" ht="36" customHeight="1">
      <c r="A646" s="39"/>
      <c r="B646" s="40"/>
      <c r="C646" s="284" t="s">
        <v>677</v>
      </c>
      <c r="D646" s="284" t="s">
        <v>452</v>
      </c>
      <c r="E646" s="285" t="s">
        <v>1965</v>
      </c>
      <c r="F646" s="286" t="s">
        <v>1966</v>
      </c>
      <c r="G646" s="287" t="s">
        <v>178</v>
      </c>
      <c r="H646" s="288">
        <v>1</v>
      </c>
      <c r="I646" s="289"/>
      <c r="J646" s="290">
        <f>ROUND(I646*H646,2)</f>
        <v>0</v>
      </c>
      <c r="K646" s="286" t="s">
        <v>258</v>
      </c>
      <c r="L646" s="291"/>
      <c r="M646" s="292" t="s">
        <v>1</v>
      </c>
      <c r="N646" s="293" t="s">
        <v>47</v>
      </c>
      <c r="O646" s="92"/>
      <c r="P646" s="254">
        <f>O646*H646</f>
        <v>0</v>
      </c>
      <c r="Q646" s="254">
        <v>0.059999999999999998</v>
      </c>
      <c r="R646" s="254">
        <f>Q646*H646</f>
        <v>0.059999999999999998</v>
      </c>
      <c r="S646" s="254">
        <v>0</v>
      </c>
      <c r="T646" s="255">
        <f>S646*H646</f>
        <v>0</v>
      </c>
      <c r="U646" s="39"/>
      <c r="V646" s="39"/>
      <c r="W646" s="39"/>
      <c r="X646" s="39"/>
      <c r="Y646" s="39"/>
      <c r="Z646" s="39"/>
      <c r="AA646" s="39"/>
      <c r="AB646" s="39"/>
      <c r="AC646" s="39"/>
      <c r="AD646" s="39"/>
      <c r="AE646" s="39"/>
      <c r="AR646" s="256" t="s">
        <v>293</v>
      </c>
      <c r="AT646" s="256" t="s">
        <v>452</v>
      </c>
      <c r="AU646" s="256" t="s">
        <v>14</v>
      </c>
      <c r="AY646" s="18" t="s">
        <v>253</v>
      </c>
      <c r="BE646" s="257">
        <f>IF(N646="základní",J646,0)</f>
        <v>0</v>
      </c>
      <c r="BF646" s="257">
        <f>IF(N646="snížená",J646,0)</f>
        <v>0</v>
      </c>
      <c r="BG646" s="257">
        <f>IF(N646="zákl. přenesená",J646,0)</f>
        <v>0</v>
      </c>
      <c r="BH646" s="257">
        <f>IF(N646="sníž. přenesená",J646,0)</f>
        <v>0</v>
      </c>
      <c r="BI646" s="257">
        <f>IF(N646="nulová",J646,0)</f>
        <v>0</v>
      </c>
      <c r="BJ646" s="18" t="s">
        <v>90</v>
      </c>
      <c r="BK646" s="257">
        <f>ROUND(I646*H646,2)</f>
        <v>0</v>
      </c>
      <c r="BL646" s="18" t="s">
        <v>259</v>
      </c>
      <c r="BM646" s="256" t="s">
        <v>1967</v>
      </c>
    </row>
    <row r="647" s="13" customFormat="1">
      <c r="A647" s="13"/>
      <c r="B647" s="262"/>
      <c r="C647" s="263"/>
      <c r="D647" s="258" t="s">
        <v>266</v>
      </c>
      <c r="E647" s="263"/>
      <c r="F647" s="265" t="s">
        <v>1968</v>
      </c>
      <c r="G647" s="263"/>
      <c r="H647" s="266">
        <v>1</v>
      </c>
      <c r="I647" s="267"/>
      <c r="J647" s="263"/>
      <c r="K647" s="263"/>
      <c r="L647" s="268"/>
      <c r="M647" s="269"/>
      <c r="N647" s="270"/>
      <c r="O647" s="270"/>
      <c r="P647" s="270"/>
      <c r="Q647" s="270"/>
      <c r="R647" s="270"/>
      <c r="S647" s="270"/>
      <c r="T647" s="271"/>
      <c r="U647" s="13"/>
      <c r="V647" s="13"/>
      <c r="W647" s="13"/>
      <c r="X647" s="13"/>
      <c r="Y647" s="13"/>
      <c r="Z647" s="13"/>
      <c r="AA647" s="13"/>
      <c r="AB647" s="13"/>
      <c r="AC647" s="13"/>
      <c r="AD647" s="13"/>
      <c r="AE647" s="13"/>
      <c r="AT647" s="272" t="s">
        <v>266</v>
      </c>
      <c r="AU647" s="272" t="s">
        <v>14</v>
      </c>
      <c r="AV647" s="13" t="s">
        <v>14</v>
      </c>
      <c r="AW647" s="13" t="s">
        <v>4</v>
      </c>
      <c r="AX647" s="13" t="s">
        <v>90</v>
      </c>
      <c r="AY647" s="272" t="s">
        <v>253</v>
      </c>
    </row>
    <row r="648" s="2" customFormat="1" ht="16.5" customHeight="1">
      <c r="A648" s="39"/>
      <c r="B648" s="40"/>
      <c r="C648" s="245" t="s">
        <v>681</v>
      </c>
      <c r="D648" s="245" t="s">
        <v>255</v>
      </c>
      <c r="E648" s="246" t="s">
        <v>1969</v>
      </c>
      <c r="F648" s="247" t="s">
        <v>1970</v>
      </c>
      <c r="G648" s="248" t="s">
        <v>178</v>
      </c>
      <c r="H648" s="249">
        <v>3</v>
      </c>
      <c r="I648" s="250"/>
      <c r="J648" s="251">
        <f>ROUND(I648*H648,2)</f>
        <v>0</v>
      </c>
      <c r="K648" s="247" t="s">
        <v>1</v>
      </c>
      <c r="L648" s="45"/>
      <c r="M648" s="252" t="s">
        <v>1</v>
      </c>
      <c r="N648" s="253" t="s">
        <v>47</v>
      </c>
      <c r="O648" s="92"/>
      <c r="P648" s="254">
        <f>O648*H648</f>
        <v>0</v>
      </c>
      <c r="Q648" s="254">
        <v>0.029999999999999999</v>
      </c>
      <c r="R648" s="254">
        <f>Q648*H648</f>
        <v>0.089999999999999997</v>
      </c>
      <c r="S648" s="254">
        <v>0</v>
      </c>
      <c r="T648" s="255">
        <f>S648*H648</f>
        <v>0</v>
      </c>
      <c r="U648" s="39"/>
      <c r="V648" s="39"/>
      <c r="W648" s="39"/>
      <c r="X648" s="39"/>
      <c r="Y648" s="39"/>
      <c r="Z648" s="39"/>
      <c r="AA648" s="39"/>
      <c r="AB648" s="39"/>
      <c r="AC648" s="39"/>
      <c r="AD648" s="39"/>
      <c r="AE648" s="39"/>
      <c r="AR648" s="256" t="s">
        <v>259</v>
      </c>
      <c r="AT648" s="256" t="s">
        <v>255</v>
      </c>
      <c r="AU648" s="256" t="s">
        <v>14</v>
      </c>
      <c r="AY648" s="18" t="s">
        <v>253</v>
      </c>
      <c r="BE648" s="257">
        <f>IF(N648="základní",J648,0)</f>
        <v>0</v>
      </c>
      <c r="BF648" s="257">
        <f>IF(N648="snížená",J648,0)</f>
        <v>0</v>
      </c>
      <c r="BG648" s="257">
        <f>IF(N648="zákl. přenesená",J648,0)</f>
        <v>0</v>
      </c>
      <c r="BH648" s="257">
        <f>IF(N648="sníž. přenesená",J648,0)</f>
        <v>0</v>
      </c>
      <c r="BI648" s="257">
        <f>IF(N648="nulová",J648,0)</f>
        <v>0</v>
      </c>
      <c r="BJ648" s="18" t="s">
        <v>90</v>
      </c>
      <c r="BK648" s="257">
        <f>ROUND(I648*H648,2)</f>
        <v>0</v>
      </c>
      <c r="BL648" s="18" t="s">
        <v>259</v>
      </c>
      <c r="BM648" s="256" t="s">
        <v>1971</v>
      </c>
    </row>
    <row r="649" s="13" customFormat="1">
      <c r="A649" s="13"/>
      <c r="B649" s="262"/>
      <c r="C649" s="263"/>
      <c r="D649" s="258" t="s">
        <v>266</v>
      </c>
      <c r="E649" s="264" t="s">
        <v>1</v>
      </c>
      <c r="F649" s="265" t="s">
        <v>1972</v>
      </c>
      <c r="G649" s="263"/>
      <c r="H649" s="266">
        <v>3</v>
      </c>
      <c r="I649" s="267"/>
      <c r="J649" s="263"/>
      <c r="K649" s="263"/>
      <c r="L649" s="268"/>
      <c r="M649" s="269"/>
      <c r="N649" s="270"/>
      <c r="O649" s="270"/>
      <c r="P649" s="270"/>
      <c r="Q649" s="270"/>
      <c r="R649" s="270"/>
      <c r="S649" s="270"/>
      <c r="T649" s="271"/>
      <c r="U649" s="13"/>
      <c r="V649" s="13"/>
      <c r="W649" s="13"/>
      <c r="X649" s="13"/>
      <c r="Y649" s="13"/>
      <c r="Z649" s="13"/>
      <c r="AA649" s="13"/>
      <c r="AB649" s="13"/>
      <c r="AC649" s="13"/>
      <c r="AD649" s="13"/>
      <c r="AE649" s="13"/>
      <c r="AT649" s="272" t="s">
        <v>266</v>
      </c>
      <c r="AU649" s="272" t="s">
        <v>14</v>
      </c>
      <c r="AV649" s="13" t="s">
        <v>14</v>
      </c>
      <c r="AW649" s="13" t="s">
        <v>36</v>
      </c>
      <c r="AX649" s="13" t="s">
        <v>82</v>
      </c>
      <c r="AY649" s="272" t="s">
        <v>253</v>
      </c>
    </row>
    <row r="650" s="14" customFormat="1">
      <c r="A650" s="14"/>
      <c r="B650" s="273"/>
      <c r="C650" s="274"/>
      <c r="D650" s="258" t="s">
        <v>266</v>
      </c>
      <c r="E650" s="275" t="s">
        <v>1</v>
      </c>
      <c r="F650" s="276" t="s">
        <v>269</v>
      </c>
      <c r="G650" s="274"/>
      <c r="H650" s="277">
        <v>3</v>
      </c>
      <c r="I650" s="278"/>
      <c r="J650" s="274"/>
      <c r="K650" s="274"/>
      <c r="L650" s="279"/>
      <c r="M650" s="280"/>
      <c r="N650" s="281"/>
      <c r="O650" s="281"/>
      <c r="P650" s="281"/>
      <c r="Q650" s="281"/>
      <c r="R650" s="281"/>
      <c r="S650" s="281"/>
      <c r="T650" s="282"/>
      <c r="U650" s="14"/>
      <c r="V650" s="14"/>
      <c r="W650" s="14"/>
      <c r="X650" s="14"/>
      <c r="Y650" s="14"/>
      <c r="Z650" s="14"/>
      <c r="AA650" s="14"/>
      <c r="AB650" s="14"/>
      <c r="AC650" s="14"/>
      <c r="AD650" s="14"/>
      <c r="AE650" s="14"/>
      <c r="AT650" s="283" t="s">
        <v>266</v>
      </c>
      <c r="AU650" s="283" t="s">
        <v>14</v>
      </c>
      <c r="AV650" s="14" t="s">
        <v>259</v>
      </c>
      <c r="AW650" s="14" t="s">
        <v>36</v>
      </c>
      <c r="AX650" s="14" t="s">
        <v>90</v>
      </c>
      <c r="AY650" s="283" t="s">
        <v>253</v>
      </c>
    </row>
    <row r="651" s="2" customFormat="1" ht="16.5" customHeight="1">
      <c r="A651" s="39"/>
      <c r="B651" s="40"/>
      <c r="C651" s="245" t="s">
        <v>211</v>
      </c>
      <c r="D651" s="245" t="s">
        <v>255</v>
      </c>
      <c r="E651" s="246" t="s">
        <v>1973</v>
      </c>
      <c r="F651" s="247" t="s">
        <v>1974</v>
      </c>
      <c r="G651" s="248" t="s">
        <v>178</v>
      </c>
      <c r="H651" s="249">
        <v>26</v>
      </c>
      <c r="I651" s="250"/>
      <c r="J651" s="251">
        <f>ROUND(I651*H651,2)</f>
        <v>0</v>
      </c>
      <c r="K651" s="247" t="s">
        <v>1</v>
      </c>
      <c r="L651" s="45"/>
      <c r="M651" s="252" t="s">
        <v>1</v>
      </c>
      <c r="N651" s="253" t="s">
        <v>47</v>
      </c>
      <c r="O651" s="92"/>
      <c r="P651" s="254">
        <f>O651*H651</f>
        <v>0</v>
      </c>
      <c r="Q651" s="254">
        <v>0.027</v>
      </c>
      <c r="R651" s="254">
        <f>Q651*H651</f>
        <v>0.70199999999999996</v>
      </c>
      <c r="S651" s="254">
        <v>0</v>
      </c>
      <c r="T651" s="255">
        <f>S651*H651</f>
        <v>0</v>
      </c>
      <c r="U651" s="39"/>
      <c r="V651" s="39"/>
      <c r="W651" s="39"/>
      <c r="X651" s="39"/>
      <c r="Y651" s="39"/>
      <c r="Z651" s="39"/>
      <c r="AA651" s="39"/>
      <c r="AB651" s="39"/>
      <c r="AC651" s="39"/>
      <c r="AD651" s="39"/>
      <c r="AE651" s="39"/>
      <c r="AR651" s="256" t="s">
        <v>259</v>
      </c>
      <c r="AT651" s="256" t="s">
        <v>255</v>
      </c>
      <c r="AU651" s="256" t="s">
        <v>14</v>
      </c>
      <c r="AY651" s="18" t="s">
        <v>253</v>
      </c>
      <c r="BE651" s="257">
        <f>IF(N651="základní",J651,0)</f>
        <v>0</v>
      </c>
      <c r="BF651" s="257">
        <f>IF(N651="snížená",J651,0)</f>
        <v>0</v>
      </c>
      <c r="BG651" s="257">
        <f>IF(N651="zákl. přenesená",J651,0)</f>
        <v>0</v>
      </c>
      <c r="BH651" s="257">
        <f>IF(N651="sníž. přenesená",J651,0)</f>
        <v>0</v>
      </c>
      <c r="BI651" s="257">
        <f>IF(N651="nulová",J651,0)</f>
        <v>0</v>
      </c>
      <c r="BJ651" s="18" t="s">
        <v>90</v>
      </c>
      <c r="BK651" s="257">
        <f>ROUND(I651*H651,2)</f>
        <v>0</v>
      </c>
      <c r="BL651" s="18" t="s">
        <v>259</v>
      </c>
      <c r="BM651" s="256" t="s">
        <v>1975</v>
      </c>
    </row>
    <row r="652" s="2" customFormat="1">
      <c r="A652" s="39"/>
      <c r="B652" s="40"/>
      <c r="C652" s="41"/>
      <c r="D652" s="258" t="s">
        <v>535</v>
      </c>
      <c r="E652" s="41"/>
      <c r="F652" s="259" t="s">
        <v>1976</v>
      </c>
      <c r="G652" s="41"/>
      <c r="H652" s="41"/>
      <c r="I652" s="156"/>
      <c r="J652" s="41"/>
      <c r="K652" s="41"/>
      <c r="L652" s="45"/>
      <c r="M652" s="260"/>
      <c r="N652" s="261"/>
      <c r="O652" s="92"/>
      <c r="P652" s="92"/>
      <c r="Q652" s="92"/>
      <c r="R652" s="92"/>
      <c r="S652" s="92"/>
      <c r="T652" s="93"/>
      <c r="U652" s="39"/>
      <c r="V652" s="39"/>
      <c r="W652" s="39"/>
      <c r="X652" s="39"/>
      <c r="Y652" s="39"/>
      <c r="Z652" s="39"/>
      <c r="AA652" s="39"/>
      <c r="AB652" s="39"/>
      <c r="AC652" s="39"/>
      <c r="AD652" s="39"/>
      <c r="AE652" s="39"/>
      <c r="AT652" s="18" t="s">
        <v>535</v>
      </c>
      <c r="AU652" s="18" t="s">
        <v>14</v>
      </c>
    </row>
    <row r="653" s="13" customFormat="1">
      <c r="A653" s="13"/>
      <c r="B653" s="262"/>
      <c r="C653" s="263"/>
      <c r="D653" s="258" t="s">
        <v>266</v>
      </c>
      <c r="E653" s="264" t="s">
        <v>1</v>
      </c>
      <c r="F653" s="265" t="s">
        <v>1977</v>
      </c>
      <c r="G653" s="263"/>
      <c r="H653" s="266">
        <v>26</v>
      </c>
      <c r="I653" s="267"/>
      <c r="J653" s="263"/>
      <c r="K653" s="263"/>
      <c r="L653" s="268"/>
      <c r="M653" s="269"/>
      <c r="N653" s="270"/>
      <c r="O653" s="270"/>
      <c r="P653" s="270"/>
      <c r="Q653" s="270"/>
      <c r="R653" s="270"/>
      <c r="S653" s="270"/>
      <c r="T653" s="271"/>
      <c r="U653" s="13"/>
      <c r="V653" s="13"/>
      <c r="W653" s="13"/>
      <c r="X653" s="13"/>
      <c r="Y653" s="13"/>
      <c r="Z653" s="13"/>
      <c r="AA653" s="13"/>
      <c r="AB653" s="13"/>
      <c r="AC653" s="13"/>
      <c r="AD653" s="13"/>
      <c r="AE653" s="13"/>
      <c r="AT653" s="272" t="s">
        <v>266</v>
      </c>
      <c r="AU653" s="272" t="s">
        <v>14</v>
      </c>
      <c r="AV653" s="13" t="s">
        <v>14</v>
      </c>
      <c r="AW653" s="13" t="s">
        <v>36</v>
      </c>
      <c r="AX653" s="13" t="s">
        <v>82</v>
      </c>
      <c r="AY653" s="272" t="s">
        <v>253</v>
      </c>
    </row>
    <row r="654" s="14" customFormat="1">
      <c r="A654" s="14"/>
      <c r="B654" s="273"/>
      <c r="C654" s="274"/>
      <c r="D654" s="258" t="s">
        <v>266</v>
      </c>
      <c r="E654" s="275" t="s">
        <v>1</v>
      </c>
      <c r="F654" s="276" t="s">
        <v>269</v>
      </c>
      <c r="G654" s="274"/>
      <c r="H654" s="277">
        <v>26</v>
      </c>
      <c r="I654" s="278"/>
      <c r="J654" s="274"/>
      <c r="K654" s="274"/>
      <c r="L654" s="279"/>
      <c r="M654" s="280"/>
      <c r="N654" s="281"/>
      <c r="O654" s="281"/>
      <c r="P654" s="281"/>
      <c r="Q654" s="281"/>
      <c r="R654" s="281"/>
      <c r="S654" s="281"/>
      <c r="T654" s="282"/>
      <c r="U654" s="14"/>
      <c r="V654" s="14"/>
      <c r="W654" s="14"/>
      <c r="X654" s="14"/>
      <c r="Y654" s="14"/>
      <c r="Z654" s="14"/>
      <c r="AA654" s="14"/>
      <c r="AB654" s="14"/>
      <c r="AC654" s="14"/>
      <c r="AD654" s="14"/>
      <c r="AE654" s="14"/>
      <c r="AT654" s="283" t="s">
        <v>266</v>
      </c>
      <c r="AU654" s="283" t="s">
        <v>14</v>
      </c>
      <c r="AV654" s="14" t="s">
        <v>259</v>
      </c>
      <c r="AW654" s="14" t="s">
        <v>36</v>
      </c>
      <c r="AX654" s="14" t="s">
        <v>90</v>
      </c>
      <c r="AY654" s="283" t="s">
        <v>253</v>
      </c>
    </row>
    <row r="655" s="2" customFormat="1" ht="24" customHeight="1">
      <c r="A655" s="39"/>
      <c r="B655" s="40"/>
      <c r="C655" s="245" t="s">
        <v>689</v>
      </c>
      <c r="D655" s="245" t="s">
        <v>255</v>
      </c>
      <c r="E655" s="246" t="s">
        <v>1978</v>
      </c>
      <c r="F655" s="247" t="s">
        <v>1979</v>
      </c>
      <c r="G655" s="248" t="s">
        <v>1980</v>
      </c>
      <c r="H655" s="249">
        <v>29</v>
      </c>
      <c r="I655" s="250"/>
      <c r="J655" s="251">
        <f>ROUND(I655*H655,2)</f>
        <v>0</v>
      </c>
      <c r="K655" s="247" t="s">
        <v>258</v>
      </c>
      <c r="L655" s="45"/>
      <c r="M655" s="252" t="s">
        <v>1</v>
      </c>
      <c r="N655" s="253" t="s">
        <v>47</v>
      </c>
      <c r="O655" s="92"/>
      <c r="P655" s="254">
        <f>O655*H655</f>
        <v>0</v>
      </c>
      <c r="Q655" s="254">
        <v>0.0001782</v>
      </c>
      <c r="R655" s="254">
        <f>Q655*H655</f>
        <v>0.0051678000000000002</v>
      </c>
      <c r="S655" s="254">
        <v>0</v>
      </c>
      <c r="T655" s="255">
        <f>S655*H655</f>
        <v>0</v>
      </c>
      <c r="U655" s="39"/>
      <c r="V655" s="39"/>
      <c r="W655" s="39"/>
      <c r="X655" s="39"/>
      <c r="Y655" s="39"/>
      <c r="Z655" s="39"/>
      <c r="AA655" s="39"/>
      <c r="AB655" s="39"/>
      <c r="AC655" s="39"/>
      <c r="AD655" s="39"/>
      <c r="AE655" s="39"/>
      <c r="AR655" s="256" t="s">
        <v>259</v>
      </c>
      <c r="AT655" s="256" t="s">
        <v>255</v>
      </c>
      <c r="AU655" s="256" t="s">
        <v>14</v>
      </c>
      <c r="AY655" s="18" t="s">
        <v>253</v>
      </c>
      <c r="BE655" s="257">
        <f>IF(N655="základní",J655,0)</f>
        <v>0</v>
      </c>
      <c r="BF655" s="257">
        <f>IF(N655="snížená",J655,0)</f>
        <v>0</v>
      </c>
      <c r="BG655" s="257">
        <f>IF(N655="zákl. přenesená",J655,0)</f>
        <v>0</v>
      </c>
      <c r="BH655" s="257">
        <f>IF(N655="sníž. přenesená",J655,0)</f>
        <v>0</v>
      </c>
      <c r="BI655" s="257">
        <f>IF(N655="nulová",J655,0)</f>
        <v>0</v>
      </c>
      <c r="BJ655" s="18" t="s">
        <v>90</v>
      </c>
      <c r="BK655" s="257">
        <f>ROUND(I655*H655,2)</f>
        <v>0</v>
      </c>
      <c r="BL655" s="18" t="s">
        <v>259</v>
      </c>
      <c r="BM655" s="256" t="s">
        <v>1981</v>
      </c>
    </row>
    <row r="656" s="2" customFormat="1">
      <c r="A656" s="39"/>
      <c r="B656" s="40"/>
      <c r="C656" s="41"/>
      <c r="D656" s="258" t="s">
        <v>261</v>
      </c>
      <c r="E656" s="41"/>
      <c r="F656" s="259" t="s">
        <v>1982</v>
      </c>
      <c r="G656" s="41"/>
      <c r="H656" s="41"/>
      <c r="I656" s="156"/>
      <c r="J656" s="41"/>
      <c r="K656" s="41"/>
      <c r="L656" s="45"/>
      <c r="M656" s="260"/>
      <c r="N656" s="261"/>
      <c r="O656" s="92"/>
      <c r="P656" s="92"/>
      <c r="Q656" s="92"/>
      <c r="R656" s="92"/>
      <c r="S656" s="92"/>
      <c r="T656" s="93"/>
      <c r="U656" s="39"/>
      <c r="V656" s="39"/>
      <c r="W656" s="39"/>
      <c r="X656" s="39"/>
      <c r="Y656" s="39"/>
      <c r="Z656" s="39"/>
      <c r="AA656" s="39"/>
      <c r="AB656" s="39"/>
      <c r="AC656" s="39"/>
      <c r="AD656" s="39"/>
      <c r="AE656" s="39"/>
      <c r="AT656" s="18" t="s">
        <v>261</v>
      </c>
      <c r="AU656" s="18" t="s">
        <v>14</v>
      </c>
    </row>
    <row r="657" s="13" customFormat="1">
      <c r="A657" s="13"/>
      <c r="B657" s="262"/>
      <c r="C657" s="263"/>
      <c r="D657" s="258" t="s">
        <v>266</v>
      </c>
      <c r="E657" s="264" t="s">
        <v>1</v>
      </c>
      <c r="F657" s="265" t="s">
        <v>1983</v>
      </c>
      <c r="G657" s="263"/>
      <c r="H657" s="266">
        <v>29</v>
      </c>
      <c r="I657" s="267"/>
      <c r="J657" s="263"/>
      <c r="K657" s="263"/>
      <c r="L657" s="268"/>
      <c r="M657" s="269"/>
      <c r="N657" s="270"/>
      <c r="O657" s="270"/>
      <c r="P657" s="270"/>
      <c r="Q657" s="270"/>
      <c r="R657" s="270"/>
      <c r="S657" s="270"/>
      <c r="T657" s="271"/>
      <c r="U657" s="13"/>
      <c r="V657" s="13"/>
      <c r="W657" s="13"/>
      <c r="X657" s="13"/>
      <c r="Y657" s="13"/>
      <c r="Z657" s="13"/>
      <c r="AA657" s="13"/>
      <c r="AB657" s="13"/>
      <c r="AC657" s="13"/>
      <c r="AD657" s="13"/>
      <c r="AE657" s="13"/>
      <c r="AT657" s="272" t="s">
        <v>266</v>
      </c>
      <c r="AU657" s="272" t="s">
        <v>14</v>
      </c>
      <c r="AV657" s="13" t="s">
        <v>14</v>
      </c>
      <c r="AW657" s="13" t="s">
        <v>36</v>
      </c>
      <c r="AX657" s="13" t="s">
        <v>82</v>
      </c>
      <c r="AY657" s="272" t="s">
        <v>253</v>
      </c>
    </row>
    <row r="658" s="14" customFormat="1">
      <c r="A658" s="14"/>
      <c r="B658" s="273"/>
      <c r="C658" s="274"/>
      <c r="D658" s="258" t="s">
        <v>266</v>
      </c>
      <c r="E658" s="275" t="s">
        <v>1</v>
      </c>
      <c r="F658" s="276" t="s">
        <v>269</v>
      </c>
      <c r="G658" s="274"/>
      <c r="H658" s="277">
        <v>29</v>
      </c>
      <c r="I658" s="278"/>
      <c r="J658" s="274"/>
      <c r="K658" s="274"/>
      <c r="L658" s="279"/>
      <c r="M658" s="280"/>
      <c r="N658" s="281"/>
      <c r="O658" s="281"/>
      <c r="P658" s="281"/>
      <c r="Q658" s="281"/>
      <c r="R658" s="281"/>
      <c r="S658" s="281"/>
      <c r="T658" s="282"/>
      <c r="U658" s="14"/>
      <c r="V658" s="14"/>
      <c r="W658" s="14"/>
      <c r="X658" s="14"/>
      <c r="Y658" s="14"/>
      <c r="Z658" s="14"/>
      <c r="AA658" s="14"/>
      <c r="AB658" s="14"/>
      <c r="AC658" s="14"/>
      <c r="AD658" s="14"/>
      <c r="AE658" s="14"/>
      <c r="AT658" s="283" t="s">
        <v>266</v>
      </c>
      <c r="AU658" s="283" t="s">
        <v>14</v>
      </c>
      <c r="AV658" s="14" t="s">
        <v>259</v>
      </c>
      <c r="AW658" s="14" t="s">
        <v>36</v>
      </c>
      <c r="AX658" s="14" t="s">
        <v>90</v>
      </c>
      <c r="AY658" s="283" t="s">
        <v>253</v>
      </c>
    </row>
    <row r="659" s="2" customFormat="1" ht="24" customHeight="1">
      <c r="A659" s="39"/>
      <c r="B659" s="40"/>
      <c r="C659" s="245" t="s">
        <v>693</v>
      </c>
      <c r="D659" s="245" t="s">
        <v>255</v>
      </c>
      <c r="E659" s="246" t="s">
        <v>1984</v>
      </c>
      <c r="F659" s="247" t="s">
        <v>1985</v>
      </c>
      <c r="G659" s="248" t="s">
        <v>178</v>
      </c>
      <c r="H659" s="249">
        <v>29</v>
      </c>
      <c r="I659" s="250"/>
      <c r="J659" s="251">
        <f>ROUND(I659*H659,2)</f>
        <v>0</v>
      </c>
      <c r="K659" s="247" t="s">
        <v>258</v>
      </c>
      <c r="L659" s="45"/>
      <c r="M659" s="252" t="s">
        <v>1</v>
      </c>
      <c r="N659" s="253" t="s">
        <v>47</v>
      </c>
      <c r="O659" s="92"/>
      <c r="P659" s="254">
        <f>O659*H659</f>
        <v>0</v>
      </c>
      <c r="Q659" s="254">
        <v>0.34089999999999998</v>
      </c>
      <c r="R659" s="254">
        <f>Q659*H659</f>
        <v>9.886099999999999</v>
      </c>
      <c r="S659" s="254">
        <v>0</v>
      </c>
      <c r="T659" s="255">
        <f>S659*H659</f>
        <v>0</v>
      </c>
      <c r="U659" s="39"/>
      <c r="V659" s="39"/>
      <c r="W659" s="39"/>
      <c r="X659" s="39"/>
      <c r="Y659" s="39"/>
      <c r="Z659" s="39"/>
      <c r="AA659" s="39"/>
      <c r="AB659" s="39"/>
      <c r="AC659" s="39"/>
      <c r="AD659" s="39"/>
      <c r="AE659" s="39"/>
      <c r="AR659" s="256" t="s">
        <v>259</v>
      </c>
      <c r="AT659" s="256" t="s">
        <v>255</v>
      </c>
      <c r="AU659" s="256" t="s">
        <v>14</v>
      </c>
      <c r="AY659" s="18" t="s">
        <v>253</v>
      </c>
      <c r="BE659" s="257">
        <f>IF(N659="základní",J659,0)</f>
        <v>0</v>
      </c>
      <c r="BF659" s="257">
        <f>IF(N659="snížená",J659,0)</f>
        <v>0</v>
      </c>
      <c r="BG659" s="257">
        <f>IF(N659="zákl. přenesená",J659,0)</f>
        <v>0</v>
      </c>
      <c r="BH659" s="257">
        <f>IF(N659="sníž. přenesená",J659,0)</f>
        <v>0</v>
      </c>
      <c r="BI659" s="257">
        <f>IF(N659="nulová",J659,0)</f>
        <v>0</v>
      </c>
      <c r="BJ659" s="18" t="s">
        <v>90</v>
      </c>
      <c r="BK659" s="257">
        <f>ROUND(I659*H659,2)</f>
        <v>0</v>
      </c>
      <c r="BL659" s="18" t="s">
        <v>259</v>
      </c>
      <c r="BM659" s="256" t="s">
        <v>1986</v>
      </c>
    </row>
    <row r="660" s="2" customFormat="1">
      <c r="A660" s="39"/>
      <c r="B660" s="40"/>
      <c r="C660" s="41"/>
      <c r="D660" s="258" t="s">
        <v>261</v>
      </c>
      <c r="E660" s="41"/>
      <c r="F660" s="259" t="s">
        <v>1987</v>
      </c>
      <c r="G660" s="41"/>
      <c r="H660" s="41"/>
      <c r="I660" s="156"/>
      <c r="J660" s="41"/>
      <c r="K660" s="41"/>
      <c r="L660" s="45"/>
      <c r="M660" s="260"/>
      <c r="N660" s="261"/>
      <c r="O660" s="92"/>
      <c r="P660" s="92"/>
      <c r="Q660" s="92"/>
      <c r="R660" s="92"/>
      <c r="S660" s="92"/>
      <c r="T660" s="93"/>
      <c r="U660" s="39"/>
      <c r="V660" s="39"/>
      <c r="W660" s="39"/>
      <c r="X660" s="39"/>
      <c r="Y660" s="39"/>
      <c r="Z660" s="39"/>
      <c r="AA660" s="39"/>
      <c r="AB660" s="39"/>
      <c r="AC660" s="39"/>
      <c r="AD660" s="39"/>
      <c r="AE660" s="39"/>
      <c r="AT660" s="18" t="s">
        <v>261</v>
      </c>
      <c r="AU660" s="18" t="s">
        <v>14</v>
      </c>
    </row>
    <row r="661" s="13" customFormat="1">
      <c r="A661" s="13"/>
      <c r="B661" s="262"/>
      <c r="C661" s="263"/>
      <c r="D661" s="258" t="s">
        <v>266</v>
      </c>
      <c r="E661" s="264" t="s">
        <v>1</v>
      </c>
      <c r="F661" s="265" t="s">
        <v>1988</v>
      </c>
      <c r="G661" s="263"/>
      <c r="H661" s="266">
        <v>29</v>
      </c>
      <c r="I661" s="267"/>
      <c r="J661" s="263"/>
      <c r="K661" s="263"/>
      <c r="L661" s="268"/>
      <c r="M661" s="269"/>
      <c r="N661" s="270"/>
      <c r="O661" s="270"/>
      <c r="P661" s="270"/>
      <c r="Q661" s="270"/>
      <c r="R661" s="270"/>
      <c r="S661" s="270"/>
      <c r="T661" s="271"/>
      <c r="U661" s="13"/>
      <c r="V661" s="13"/>
      <c r="W661" s="13"/>
      <c r="X661" s="13"/>
      <c r="Y661" s="13"/>
      <c r="Z661" s="13"/>
      <c r="AA661" s="13"/>
      <c r="AB661" s="13"/>
      <c r="AC661" s="13"/>
      <c r="AD661" s="13"/>
      <c r="AE661" s="13"/>
      <c r="AT661" s="272" t="s">
        <v>266</v>
      </c>
      <c r="AU661" s="272" t="s">
        <v>14</v>
      </c>
      <c r="AV661" s="13" t="s">
        <v>14</v>
      </c>
      <c r="AW661" s="13" t="s">
        <v>36</v>
      </c>
      <c r="AX661" s="13" t="s">
        <v>82</v>
      </c>
      <c r="AY661" s="272" t="s">
        <v>253</v>
      </c>
    </row>
    <row r="662" s="14" customFormat="1">
      <c r="A662" s="14"/>
      <c r="B662" s="273"/>
      <c r="C662" s="274"/>
      <c r="D662" s="258" t="s">
        <v>266</v>
      </c>
      <c r="E662" s="275" t="s">
        <v>1</v>
      </c>
      <c r="F662" s="276" t="s">
        <v>269</v>
      </c>
      <c r="G662" s="274"/>
      <c r="H662" s="277">
        <v>29</v>
      </c>
      <c r="I662" s="278"/>
      <c r="J662" s="274"/>
      <c r="K662" s="274"/>
      <c r="L662" s="279"/>
      <c r="M662" s="280"/>
      <c r="N662" s="281"/>
      <c r="O662" s="281"/>
      <c r="P662" s="281"/>
      <c r="Q662" s="281"/>
      <c r="R662" s="281"/>
      <c r="S662" s="281"/>
      <c r="T662" s="282"/>
      <c r="U662" s="14"/>
      <c r="V662" s="14"/>
      <c r="W662" s="14"/>
      <c r="X662" s="14"/>
      <c r="Y662" s="14"/>
      <c r="Z662" s="14"/>
      <c r="AA662" s="14"/>
      <c r="AB662" s="14"/>
      <c r="AC662" s="14"/>
      <c r="AD662" s="14"/>
      <c r="AE662" s="14"/>
      <c r="AT662" s="283" t="s">
        <v>266</v>
      </c>
      <c r="AU662" s="283" t="s">
        <v>14</v>
      </c>
      <c r="AV662" s="14" t="s">
        <v>259</v>
      </c>
      <c r="AW662" s="14" t="s">
        <v>36</v>
      </c>
      <c r="AX662" s="14" t="s">
        <v>90</v>
      </c>
      <c r="AY662" s="283" t="s">
        <v>253</v>
      </c>
    </row>
    <row r="663" s="2" customFormat="1" ht="16.5" customHeight="1">
      <c r="A663" s="39"/>
      <c r="B663" s="40"/>
      <c r="C663" s="284" t="s">
        <v>698</v>
      </c>
      <c r="D663" s="284" t="s">
        <v>452</v>
      </c>
      <c r="E663" s="285" t="s">
        <v>1989</v>
      </c>
      <c r="F663" s="286" t="s">
        <v>1990</v>
      </c>
      <c r="G663" s="287" t="s">
        <v>178</v>
      </c>
      <c r="H663" s="288">
        <v>29</v>
      </c>
      <c r="I663" s="289"/>
      <c r="J663" s="290">
        <f>ROUND(I663*H663,2)</f>
        <v>0</v>
      </c>
      <c r="K663" s="286" t="s">
        <v>1</v>
      </c>
      <c r="L663" s="291"/>
      <c r="M663" s="292" t="s">
        <v>1</v>
      </c>
      <c r="N663" s="293" t="s">
        <v>47</v>
      </c>
      <c r="O663" s="92"/>
      <c r="P663" s="254">
        <f>O663*H663</f>
        <v>0</v>
      </c>
      <c r="Q663" s="254">
        <v>0.108</v>
      </c>
      <c r="R663" s="254">
        <f>Q663*H663</f>
        <v>3.1320000000000001</v>
      </c>
      <c r="S663" s="254">
        <v>0</v>
      </c>
      <c r="T663" s="255">
        <f>S663*H663</f>
        <v>0</v>
      </c>
      <c r="U663" s="39"/>
      <c r="V663" s="39"/>
      <c r="W663" s="39"/>
      <c r="X663" s="39"/>
      <c r="Y663" s="39"/>
      <c r="Z663" s="39"/>
      <c r="AA663" s="39"/>
      <c r="AB663" s="39"/>
      <c r="AC663" s="39"/>
      <c r="AD663" s="39"/>
      <c r="AE663" s="39"/>
      <c r="AR663" s="256" t="s">
        <v>293</v>
      </c>
      <c r="AT663" s="256" t="s">
        <v>452</v>
      </c>
      <c r="AU663" s="256" t="s">
        <v>14</v>
      </c>
      <c r="AY663" s="18" t="s">
        <v>253</v>
      </c>
      <c r="BE663" s="257">
        <f>IF(N663="základní",J663,0)</f>
        <v>0</v>
      </c>
      <c r="BF663" s="257">
        <f>IF(N663="snížená",J663,0)</f>
        <v>0</v>
      </c>
      <c r="BG663" s="257">
        <f>IF(N663="zákl. přenesená",J663,0)</f>
        <v>0</v>
      </c>
      <c r="BH663" s="257">
        <f>IF(N663="sníž. přenesená",J663,0)</f>
        <v>0</v>
      </c>
      <c r="BI663" s="257">
        <f>IF(N663="nulová",J663,0)</f>
        <v>0</v>
      </c>
      <c r="BJ663" s="18" t="s">
        <v>90</v>
      </c>
      <c r="BK663" s="257">
        <f>ROUND(I663*H663,2)</f>
        <v>0</v>
      </c>
      <c r="BL663" s="18" t="s">
        <v>259</v>
      </c>
      <c r="BM663" s="256" t="s">
        <v>1991</v>
      </c>
    </row>
    <row r="664" s="2" customFormat="1" ht="16.5" customHeight="1">
      <c r="A664" s="39"/>
      <c r="B664" s="40"/>
      <c r="C664" s="284" t="s">
        <v>702</v>
      </c>
      <c r="D664" s="284" t="s">
        <v>452</v>
      </c>
      <c r="E664" s="285" t="s">
        <v>1992</v>
      </c>
      <c r="F664" s="286" t="s">
        <v>1993</v>
      </c>
      <c r="G664" s="287" t="s">
        <v>178</v>
      </c>
      <c r="H664" s="288">
        <v>29</v>
      </c>
      <c r="I664" s="289"/>
      <c r="J664" s="290">
        <f>ROUND(I664*H664,2)</f>
        <v>0</v>
      </c>
      <c r="K664" s="286" t="s">
        <v>1</v>
      </c>
      <c r="L664" s="291"/>
      <c r="M664" s="292" t="s">
        <v>1</v>
      </c>
      <c r="N664" s="293" t="s">
        <v>47</v>
      </c>
      <c r="O664" s="92"/>
      <c r="P664" s="254">
        <f>O664*H664</f>
        <v>0</v>
      </c>
      <c r="Q664" s="254">
        <v>0.057000000000000002</v>
      </c>
      <c r="R664" s="254">
        <f>Q664*H664</f>
        <v>1.653</v>
      </c>
      <c r="S664" s="254">
        <v>0</v>
      </c>
      <c r="T664" s="255">
        <f>S664*H664</f>
        <v>0</v>
      </c>
      <c r="U664" s="39"/>
      <c r="V664" s="39"/>
      <c r="W664" s="39"/>
      <c r="X664" s="39"/>
      <c r="Y664" s="39"/>
      <c r="Z664" s="39"/>
      <c r="AA664" s="39"/>
      <c r="AB664" s="39"/>
      <c r="AC664" s="39"/>
      <c r="AD664" s="39"/>
      <c r="AE664" s="39"/>
      <c r="AR664" s="256" t="s">
        <v>293</v>
      </c>
      <c r="AT664" s="256" t="s">
        <v>452</v>
      </c>
      <c r="AU664" s="256" t="s">
        <v>14</v>
      </c>
      <c r="AY664" s="18" t="s">
        <v>253</v>
      </c>
      <c r="BE664" s="257">
        <f>IF(N664="základní",J664,0)</f>
        <v>0</v>
      </c>
      <c r="BF664" s="257">
        <f>IF(N664="snížená",J664,0)</f>
        <v>0</v>
      </c>
      <c r="BG664" s="257">
        <f>IF(N664="zákl. přenesená",J664,0)</f>
        <v>0</v>
      </c>
      <c r="BH664" s="257">
        <f>IF(N664="sníž. přenesená",J664,0)</f>
        <v>0</v>
      </c>
      <c r="BI664" s="257">
        <f>IF(N664="nulová",J664,0)</f>
        <v>0</v>
      </c>
      <c r="BJ664" s="18" t="s">
        <v>90</v>
      </c>
      <c r="BK664" s="257">
        <f>ROUND(I664*H664,2)</f>
        <v>0</v>
      </c>
      <c r="BL664" s="18" t="s">
        <v>259</v>
      </c>
      <c r="BM664" s="256" t="s">
        <v>1994</v>
      </c>
    </row>
    <row r="665" s="2" customFormat="1" ht="16.5" customHeight="1">
      <c r="A665" s="39"/>
      <c r="B665" s="40"/>
      <c r="C665" s="284" t="s">
        <v>707</v>
      </c>
      <c r="D665" s="284" t="s">
        <v>452</v>
      </c>
      <c r="E665" s="285" t="s">
        <v>1995</v>
      </c>
      <c r="F665" s="286" t="s">
        <v>1996</v>
      </c>
      <c r="G665" s="287" t="s">
        <v>178</v>
      </c>
      <c r="H665" s="288">
        <v>29</v>
      </c>
      <c r="I665" s="289"/>
      <c r="J665" s="290">
        <f>ROUND(I665*H665,2)</f>
        <v>0</v>
      </c>
      <c r="K665" s="286" t="s">
        <v>1</v>
      </c>
      <c r="L665" s="291"/>
      <c r="M665" s="292" t="s">
        <v>1</v>
      </c>
      <c r="N665" s="293" t="s">
        <v>47</v>
      </c>
      <c r="O665" s="92"/>
      <c r="P665" s="254">
        <f>O665*H665</f>
        <v>0</v>
      </c>
      <c r="Q665" s="254">
        <v>0.058000000000000003</v>
      </c>
      <c r="R665" s="254">
        <f>Q665*H665</f>
        <v>1.6820000000000002</v>
      </c>
      <c r="S665" s="254">
        <v>0</v>
      </c>
      <c r="T665" s="255">
        <f>S665*H665</f>
        <v>0</v>
      </c>
      <c r="U665" s="39"/>
      <c r="V665" s="39"/>
      <c r="W665" s="39"/>
      <c r="X665" s="39"/>
      <c r="Y665" s="39"/>
      <c r="Z665" s="39"/>
      <c r="AA665" s="39"/>
      <c r="AB665" s="39"/>
      <c r="AC665" s="39"/>
      <c r="AD665" s="39"/>
      <c r="AE665" s="39"/>
      <c r="AR665" s="256" t="s">
        <v>293</v>
      </c>
      <c r="AT665" s="256" t="s">
        <v>452</v>
      </c>
      <c r="AU665" s="256" t="s">
        <v>14</v>
      </c>
      <c r="AY665" s="18" t="s">
        <v>253</v>
      </c>
      <c r="BE665" s="257">
        <f>IF(N665="základní",J665,0)</f>
        <v>0</v>
      </c>
      <c r="BF665" s="257">
        <f>IF(N665="snížená",J665,0)</f>
        <v>0</v>
      </c>
      <c r="BG665" s="257">
        <f>IF(N665="zákl. přenesená",J665,0)</f>
        <v>0</v>
      </c>
      <c r="BH665" s="257">
        <f>IF(N665="sníž. přenesená",J665,0)</f>
        <v>0</v>
      </c>
      <c r="BI665" s="257">
        <f>IF(N665="nulová",J665,0)</f>
        <v>0</v>
      </c>
      <c r="BJ665" s="18" t="s">
        <v>90</v>
      </c>
      <c r="BK665" s="257">
        <f>ROUND(I665*H665,2)</f>
        <v>0</v>
      </c>
      <c r="BL665" s="18" t="s">
        <v>259</v>
      </c>
      <c r="BM665" s="256" t="s">
        <v>1997</v>
      </c>
    </row>
    <row r="666" s="2" customFormat="1" ht="16.5" customHeight="1">
      <c r="A666" s="39"/>
      <c r="B666" s="40"/>
      <c r="C666" s="284" t="s">
        <v>712</v>
      </c>
      <c r="D666" s="284" t="s">
        <v>452</v>
      </c>
      <c r="E666" s="285" t="s">
        <v>1998</v>
      </c>
      <c r="F666" s="286" t="s">
        <v>1999</v>
      </c>
      <c r="G666" s="287" t="s">
        <v>178</v>
      </c>
      <c r="H666" s="288">
        <v>29</v>
      </c>
      <c r="I666" s="289"/>
      <c r="J666" s="290">
        <f>ROUND(I666*H666,2)</f>
        <v>0</v>
      </c>
      <c r="K666" s="286" t="s">
        <v>1</v>
      </c>
      <c r="L666" s="291"/>
      <c r="M666" s="292" t="s">
        <v>1</v>
      </c>
      <c r="N666" s="293" t="s">
        <v>47</v>
      </c>
      <c r="O666" s="92"/>
      <c r="P666" s="254">
        <f>O666*H666</f>
        <v>0</v>
      </c>
      <c r="Q666" s="254">
        <v>0.027</v>
      </c>
      <c r="R666" s="254">
        <f>Q666*H666</f>
        <v>0.78300000000000003</v>
      </c>
      <c r="S666" s="254">
        <v>0</v>
      </c>
      <c r="T666" s="255">
        <f>S666*H666</f>
        <v>0</v>
      </c>
      <c r="U666" s="39"/>
      <c r="V666" s="39"/>
      <c r="W666" s="39"/>
      <c r="X666" s="39"/>
      <c r="Y666" s="39"/>
      <c r="Z666" s="39"/>
      <c r="AA666" s="39"/>
      <c r="AB666" s="39"/>
      <c r="AC666" s="39"/>
      <c r="AD666" s="39"/>
      <c r="AE666" s="39"/>
      <c r="AR666" s="256" t="s">
        <v>293</v>
      </c>
      <c r="AT666" s="256" t="s">
        <v>452</v>
      </c>
      <c r="AU666" s="256" t="s">
        <v>14</v>
      </c>
      <c r="AY666" s="18" t="s">
        <v>253</v>
      </c>
      <c r="BE666" s="257">
        <f>IF(N666="základní",J666,0)</f>
        <v>0</v>
      </c>
      <c r="BF666" s="257">
        <f>IF(N666="snížená",J666,0)</f>
        <v>0</v>
      </c>
      <c r="BG666" s="257">
        <f>IF(N666="zákl. přenesená",J666,0)</f>
        <v>0</v>
      </c>
      <c r="BH666" s="257">
        <f>IF(N666="sníž. přenesená",J666,0)</f>
        <v>0</v>
      </c>
      <c r="BI666" s="257">
        <f>IF(N666="nulová",J666,0)</f>
        <v>0</v>
      </c>
      <c r="BJ666" s="18" t="s">
        <v>90</v>
      </c>
      <c r="BK666" s="257">
        <f>ROUND(I666*H666,2)</f>
        <v>0</v>
      </c>
      <c r="BL666" s="18" t="s">
        <v>259</v>
      </c>
      <c r="BM666" s="256" t="s">
        <v>2000</v>
      </c>
    </row>
    <row r="667" s="2" customFormat="1" ht="24" customHeight="1">
      <c r="A667" s="39"/>
      <c r="B667" s="40"/>
      <c r="C667" s="284" t="s">
        <v>716</v>
      </c>
      <c r="D667" s="284" t="s">
        <v>452</v>
      </c>
      <c r="E667" s="285" t="s">
        <v>2001</v>
      </c>
      <c r="F667" s="286" t="s">
        <v>2002</v>
      </c>
      <c r="G667" s="287" t="s">
        <v>178</v>
      </c>
      <c r="H667" s="288">
        <v>29</v>
      </c>
      <c r="I667" s="289"/>
      <c r="J667" s="290">
        <f>ROUND(I667*H667,2)</f>
        <v>0</v>
      </c>
      <c r="K667" s="286" t="s">
        <v>1</v>
      </c>
      <c r="L667" s="291"/>
      <c r="M667" s="292" t="s">
        <v>1</v>
      </c>
      <c r="N667" s="293" t="s">
        <v>47</v>
      </c>
      <c r="O667" s="92"/>
      <c r="P667" s="254">
        <f>O667*H667</f>
        <v>0</v>
      </c>
      <c r="Q667" s="254">
        <v>0.055</v>
      </c>
      <c r="R667" s="254">
        <f>Q667*H667</f>
        <v>1.595</v>
      </c>
      <c r="S667" s="254">
        <v>0</v>
      </c>
      <c r="T667" s="255">
        <f>S667*H667</f>
        <v>0</v>
      </c>
      <c r="U667" s="39"/>
      <c r="V667" s="39"/>
      <c r="W667" s="39"/>
      <c r="X667" s="39"/>
      <c r="Y667" s="39"/>
      <c r="Z667" s="39"/>
      <c r="AA667" s="39"/>
      <c r="AB667" s="39"/>
      <c r="AC667" s="39"/>
      <c r="AD667" s="39"/>
      <c r="AE667" s="39"/>
      <c r="AR667" s="256" t="s">
        <v>293</v>
      </c>
      <c r="AT667" s="256" t="s">
        <v>452</v>
      </c>
      <c r="AU667" s="256" t="s">
        <v>14</v>
      </c>
      <c r="AY667" s="18" t="s">
        <v>253</v>
      </c>
      <c r="BE667" s="257">
        <f>IF(N667="základní",J667,0)</f>
        <v>0</v>
      </c>
      <c r="BF667" s="257">
        <f>IF(N667="snížená",J667,0)</f>
        <v>0</v>
      </c>
      <c r="BG667" s="257">
        <f>IF(N667="zákl. přenesená",J667,0)</f>
        <v>0</v>
      </c>
      <c r="BH667" s="257">
        <f>IF(N667="sníž. přenesená",J667,0)</f>
        <v>0</v>
      </c>
      <c r="BI667" s="257">
        <f>IF(N667="nulová",J667,0)</f>
        <v>0</v>
      </c>
      <c r="BJ667" s="18" t="s">
        <v>90</v>
      </c>
      <c r="BK667" s="257">
        <f>ROUND(I667*H667,2)</f>
        <v>0</v>
      </c>
      <c r="BL667" s="18" t="s">
        <v>259</v>
      </c>
      <c r="BM667" s="256" t="s">
        <v>2003</v>
      </c>
    </row>
    <row r="668" s="2" customFormat="1" ht="16.5" customHeight="1">
      <c r="A668" s="39"/>
      <c r="B668" s="40"/>
      <c r="C668" s="284" t="s">
        <v>721</v>
      </c>
      <c r="D668" s="284" t="s">
        <v>452</v>
      </c>
      <c r="E668" s="285" t="s">
        <v>2004</v>
      </c>
      <c r="F668" s="286" t="s">
        <v>2005</v>
      </c>
      <c r="G668" s="287" t="s">
        <v>178</v>
      </c>
      <c r="H668" s="288">
        <v>29</v>
      </c>
      <c r="I668" s="289"/>
      <c r="J668" s="290">
        <f>ROUND(I668*H668,2)</f>
        <v>0</v>
      </c>
      <c r="K668" s="286" t="s">
        <v>1</v>
      </c>
      <c r="L668" s="291"/>
      <c r="M668" s="292" t="s">
        <v>1</v>
      </c>
      <c r="N668" s="293" t="s">
        <v>47</v>
      </c>
      <c r="O668" s="92"/>
      <c r="P668" s="254">
        <f>O668*H668</f>
        <v>0</v>
      </c>
      <c r="Q668" s="254">
        <v>0.114</v>
      </c>
      <c r="R668" s="254">
        <f>Q668*H668</f>
        <v>3.306</v>
      </c>
      <c r="S668" s="254">
        <v>0</v>
      </c>
      <c r="T668" s="255">
        <f>S668*H668</f>
        <v>0</v>
      </c>
      <c r="U668" s="39"/>
      <c r="V668" s="39"/>
      <c r="W668" s="39"/>
      <c r="X668" s="39"/>
      <c r="Y668" s="39"/>
      <c r="Z668" s="39"/>
      <c r="AA668" s="39"/>
      <c r="AB668" s="39"/>
      <c r="AC668" s="39"/>
      <c r="AD668" s="39"/>
      <c r="AE668" s="39"/>
      <c r="AR668" s="256" t="s">
        <v>293</v>
      </c>
      <c r="AT668" s="256" t="s">
        <v>452</v>
      </c>
      <c r="AU668" s="256" t="s">
        <v>14</v>
      </c>
      <c r="AY668" s="18" t="s">
        <v>253</v>
      </c>
      <c r="BE668" s="257">
        <f>IF(N668="základní",J668,0)</f>
        <v>0</v>
      </c>
      <c r="BF668" s="257">
        <f>IF(N668="snížená",J668,0)</f>
        <v>0</v>
      </c>
      <c r="BG668" s="257">
        <f>IF(N668="zákl. přenesená",J668,0)</f>
        <v>0</v>
      </c>
      <c r="BH668" s="257">
        <f>IF(N668="sníž. přenesená",J668,0)</f>
        <v>0</v>
      </c>
      <c r="BI668" s="257">
        <f>IF(N668="nulová",J668,0)</f>
        <v>0</v>
      </c>
      <c r="BJ668" s="18" t="s">
        <v>90</v>
      </c>
      <c r="BK668" s="257">
        <f>ROUND(I668*H668,2)</f>
        <v>0</v>
      </c>
      <c r="BL668" s="18" t="s">
        <v>259</v>
      </c>
      <c r="BM668" s="256" t="s">
        <v>2006</v>
      </c>
    </row>
    <row r="669" s="2" customFormat="1" ht="16.5" customHeight="1">
      <c r="A669" s="39"/>
      <c r="B669" s="40"/>
      <c r="C669" s="284" t="s">
        <v>725</v>
      </c>
      <c r="D669" s="284" t="s">
        <v>452</v>
      </c>
      <c r="E669" s="285" t="s">
        <v>2007</v>
      </c>
      <c r="F669" s="286" t="s">
        <v>2008</v>
      </c>
      <c r="G669" s="287" t="s">
        <v>178</v>
      </c>
      <c r="H669" s="288">
        <v>29</v>
      </c>
      <c r="I669" s="289"/>
      <c r="J669" s="290">
        <f>ROUND(I669*H669,2)</f>
        <v>0</v>
      </c>
      <c r="K669" s="286" t="s">
        <v>1</v>
      </c>
      <c r="L669" s="291"/>
      <c r="M669" s="292" t="s">
        <v>1</v>
      </c>
      <c r="N669" s="293" t="s">
        <v>47</v>
      </c>
      <c r="O669" s="92"/>
      <c r="P669" s="254">
        <f>O669*H669</f>
        <v>0</v>
      </c>
      <c r="Q669" s="254">
        <v>0.0040000000000000001</v>
      </c>
      <c r="R669" s="254">
        <f>Q669*H669</f>
        <v>0.11600000000000001</v>
      </c>
      <c r="S669" s="254">
        <v>0</v>
      </c>
      <c r="T669" s="255">
        <f>S669*H669</f>
        <v>0</v>
      </c>
      <c r="U669" s="39"/>
      <c r="V669" s="39"/>
      <c r="W669" s="39"/>
      <c r="X669" s="39"/>
      <c r="Y669" s="39"/>
      <c r="Z669" s="39"/>
      <c r="AA669" s="39"/>
      <c r="AB669" s="39"/>
      <c r="AC669" s="39"/>
      <c r="AD669" s="39"/>
      <c r="AE669" s="39"/>
      <c r="AR669" s="256" t="s">
        <v>293</v>
      </c>
      <c r="AT669" s="256" t="s">
        <v>452</v>
      </c>
      <c r="AU669" s="256" t="s">
        <v>14</v>
      </c>
      <c r="AY669" s="18" t="s">
        <v>253</v>
      </c>
      <c r="BE669" s="257">
        <f>IF(N669="základní",J669,0)</f>
        <v>0</v>
      </c>
      <c r="BF669" s="257">
        <f>IF(N669="snížená",J669,0)</f>
        <v>0</v>
      </c>
      <c r="BG669" s="257">
        <f>IF(N669="zákl. přenesená",J669,0)</f>
        <v>0</v>
      </c>
      <c r="BH669" s="257">
        <f>IF(N669="sníž. přenesená",J669,0)</f>
        <v>0</v>
      </c>
      <c r="BI669" s="257">
        <f>IF(N669="nulová",J669,0)</f>
        <v>0</v>
      </c>
      <c r="BJ669" s="18" t="s">
        <v>90</v>
      </c>
      <c r="BK669" s="257">
        <f>ROUND(I669*H669,2)</f>
        <v>0</v>
      </c>
      <c r="BL669" s="18" t="s">
        <v>259</v>
      </c>
      <c r="BM669" s="256" t="s">
        <v>2009</v>
      </c>
    </row>
    <row r="670" s="2" customFormat="1" ht="16.5" customHeight="1">
      <c r="A670" s="39"/>
      <c r="B670" s="40"/>
      <c r="C670" s="284" t="s">
        <v>730</v>
      </c>
      <c r="D670" s="284" t="s">
        <v>452</v>
      </c>
      <c r="E670" s="285" t="s">
        <v>2010</v>
      </c>
      <c r="F670" s="286" t="s">
        <v>2011</v>
      </c>
      <c r="G670" s="287" t="s">
        <v>178</v>
      </c>
      <c r="H670" s="288">
        <v>29</v>
      </c>
      <c r="I670" s="289"/>
      <c r="J670" s="290">
        <f>ROUND(I670*H670,2)</f>
        <v>0</v>
      </c>
      <c r="K670" s="286" t="s">
        <v>1</v>
      </c>
      <c r="L670" s="291"/>
      <c r="M670" s="292" t="s">
        <v>1</v>
      </c>
      <c r="N670" s="293" t="s">
        <v>47</v>
      </c>
      <c r="O670" s="92"/>
      <c r="P670" s="254">
        <f>O670*H670</f>
        <v>0</v>
      </c>
      <c r="Q670" s="254">
        <v>0.079000000000000001</v>
      </c>
      <c r="R670" s="254">
        <f>Q670*H670</f>
        <v>2.2909999999999999</v>
      </c>
      <c r="S670" s="254">
        <v>0</v>
      </c>
      <c r="T670" s="255">
        <f>S670*H670</f>
        <v>0</v>
      </c>
      <c r="U670" s="39"/>
      <c r="V670" s="39"/>
      <c r="W670" s="39"/>
      <c r="X670" s="39"/>
      <c r="Y670" s="39"/>
      <c r="Z670" s="39"/>
      <c r="AA670" s="39"/>
      <c r="AB670" s="39"/>
      <c r="AC670" s="39"/>
      <c r="AD670" s="39"/>
      <c r="AE670" s="39"/>
      <c r="AR670" s="256" t="s">
        <v>293</v>
      </c>
      <c r="AT670" s="256" t="s">
        <v>452</v>
      </c>
      <c r="AU670" s="256" t="s">
        <v>14</v>
      </c>
      <c r="AY670" s="18" t="s">
        <v>253</v>
      </c>
      <c r="BE670" s="257">
        <f>IF(N670="základní",J670,0)</f>
        <v>0</v>
      </c>
      <c r="BF670" s="257">
        <f>IF(N670="snížená",J670,0)</f>
        <v>0</v>
      </c>
      <c r="BG670" s="257">
        <f>IF(N670="zákl. přenesená",J670,0)</f>
        <v>0</v>
      </c>
      <c r="BH670" s="257">
        <f>IF(N670="sníž. přenesená",J670,0)</f>
        <v>0</v>
      </c>
      <c r="BI670" s="257">
        <f>IF(N670="nulová",J670,0)</f>
        <v>0</v>
      </c>
      <c r="BJ670" s="18" t="s">
        <v>90</v>
      </c>
      <c r="BK670" s="257">
        <f>ROUND(I670*H670,2)</f>
        <v>0</v>
      </c>
      <c r="BL670" s="18" t="s">
        <v>259</v>
      </c>
      <c r="BM670" s="256" t="s">
        <v>2012</v>
      </c>
    </row>
    <row r="671" s="2" customFormat="1" ht="24" customHeight="1">
      <c r="A671" s="39"/>
      <c r="B671" s="40"/>
      <c r="C671" s="245" t="s">
        <v>734</v>
      </c>
      <c r="D671" s="245" t="s">
        <v>255</v>
      </c>
      <c r="E671" s="246" t="s">
        <v>2013</v>
      </c>
      <c r="F671" s="247" t="s">
        <v>2014</v>
      </c>
      <c r="G671" s="248" t="s">
        <v>178</v>
      </c>
      <c r="H671" s="249">
        <v>25</v>
      </c>
      <c r="I671" s="250"/>
      <c r="J671" s="251">
        <f>ROUND(I671*H671,2)</f>
        <v>0</v>
      </c>
      <c r="K671" s="247" t="s">
        <v>258</v>
      </c>
      <c r="L671" s="45"/>
      <c r="M671" s="252" t="s">
        <v>1</v>
      </c>
      <c r="N671" s="253" t="s">
        <v>47</v>
      </c>
      <c r="O671" s="92"/>
      <c r="P671" s="254">
        <f>O671*H671</f>
        <v>0</v>
      </c>
      <c r="Q671" s="254">
        <v>0</v>
      </c>
      <c r="R671" s="254">
        <f>Q671*H671</f>
        <v>0</v>
      </c>
      <c r="S671" s="254">
        <v>0.10000000000000001</v>
      </c>
      <c r="T671" s="255">
        <f>S671*H671</f>
        <v>2.5</v>
      </c>
      <c r="U671" s="39"/>
      <c r="V671" s="39"/>
      <c r="W671" s="39"/>
      <c r="X671" s="39"/>
      <c r="Y671" s="39"/>
      <c r="Z671" s="39"/>
      <c r="AA671" s="39"/>
      <c r="AB671" s="39"/>
      <c r="AC671" s="39"/>
      <c r="AD671" s="39"/>
      <c r="AE671" s="39"/>
      <c r="AR671" s="256" t="s">
        <v>259</v>
      </c>
      <c r="AT671" s="256" t="s">
        <v>255</v>
      </c>
      <c r="AU671" s="256" t="s">
        <v>14</v>
      </c>
      <c r="AY671" s="18" t="s">
        <v>253</v>
      </c>
      <c r="BE671" s="257">
        <f>IF(N671="základní",J671,0)</f>
        <v>0</v>
      </c>
      <c r="BF671" s="257">
        <f>IF(N671="snížená",J671,0)</f>
        <v>0</v>
      </c>
      <c r="BG671" s="257">
        <f>IF(N671="zákl. přenesená",J671,0)</f>
        <v>0</v>
      </c>
      <c r="BH671" s="257">
        <f>IF(N671="sníž. přenesená",J671,0)</f>
        <v>0</v>
      </c>
      <c r="BI671" s="257">
        <f>IF(N671="nulová",J671,0)</f>
        <v>0</v>
      </c>
      <c r="BJ671" s="18" t="s">
        <v>90</v>
      </c>
      <c r="BK671" s="257">
        <f>ROUND(I671*H671,2)</f>
        <v>0</v>
      </c>
      <c r="BL671" s="18" t="s">
        <v>259</v>
      </c>
      <c r="BM671" s="256" t="s">
        <v>2015</v>
      </c>
    </row>
    <row r="672" s="2" customFormat="1" ht="24" customHeight="1">
      <c r="A672" s="39"/>
      <c r="B672" s="40"/>
      <c r="C672" s="245" t="s">
        <v>738</v>
      </c>
      <c r="D672" s="245" t="s">
        <v>255</v>
      </c>
      <c r="E672" s="246" t="s">
        <v>2016</v>
      </c>
      <c r="F672" s="247" t="s">
        <v>2017</v>
      </c>
      <c r="G672" s="248" t="s">
        <v>178</v>
      </c>
      <c r="H672" s="249">
        <v>29</v>
      </c>
      <c r="I672" s="250"/>
      <c r="J672" s="251">
        <f>ROUND(I672*H672,2)</f>
        <v>0</v>
      </c>
      <c r="K672" s="247" t="s">
        <v>258</v>
      </c>
      <c r="L672" s="45"/>
      <c r="M672" s="252" t="s">
        <v>1</v>
      </c>
      <c r="N672" s="253" t="s">
        <v>47</v>
      </c>
      <c r="O672" s="92"/>
      <c r="P672" s="254">
        <f>O672*H672</f>
        <v>0</v>
      </c>
      <c r="Q672" s="254">
        <v>0.217338</v>
      </c>
      <c r="R672" s="254">
        <f>Q672*H672</f>
        <v>6.3028019999999998</v>
      </c>
      <c r="S672" s="254">
        <v>0</v>
      </c>
      <c r="T672" s="255">
        <f>S672*H672</f>
        <v>0</v>
      </c>
      <c r="U672" s="39"/>
      <c r="V672" s="39"/>
      <c r="W672" s="39"/>
      <c r="X672" s="39"/>
      <c r="Y672" s="39"/>
      <c r="Z672" s="39"/>
      <c r="AA672" s="39"/>
      <c r="AB672" s="39"/>
      <c r="AC672" s="39"/>
      <c r="AD672" s="39"/>
      <c r="AE672" s="39"/>
      <c r="AR672" s="256" t="s">
        <v>259</v>
      </c>
      <c r="AT672" s="256" t="s">
        <v>255</v>
      </c>
      <c r="AU672" s="256" t="s">
        <v>14</v>
      </c>
      <c r="AY672" s="18" t="s">
        <v>253</v>
      </c>
      <c r="BE672" s="257">
        <f>IF(N672="základní",J672,0)</f>
        <v>0</v>
      </c>
      <c r="BF672" s="257">
        <f>IF(N672="snížená",J672,0)</f>
        <v>0</v>
      </c>
      <c r="BG672" s="257">
        <f>IF(N672="zákl. přenesená",J672,0)</f>
        <v>0</v>
      </c>
      <c r="BH672" s="257">
        <f>IF(N672="sníž. přenesená",J672,0)</f>
        <v>0</v>
      </c>
      <c r="BI672" s="257">
        <f>IF(N672="nulová",J672,0)</f>
        <v>0</v>
      </c>
      <c r="BJ672" s="18" t="s">
        <v>90</v>
      </c>
      <c r="BK672" s="257">
        <f>ROUND(I672*H672,2)</f>
        <v>0</v>
      </c>
      <c r="BL672" s="18" t="s">
        <v>259</v>
      </c>
      <c r="BM672" s="256" t="s">
        <v>2018</v>
      </c>
    </row>
    <row r="673" s="2" customFormat="1">
      <c r="A673" s="39"/>
      <c r="B673" s="40"/>
      <c r="C673" s="41"/>
      <c r="D673" s="258" t="s">
        <v>261</v>
      </c>
      <c r="E673" s="41"/>
      <c r="F673" s="259" t="s">
        <v>2019</v>
      </c>
      <c r="G673" s="41"/>
      <c r="H673" s="41"/>
      <c r="I673" s="156"/>
      <c r="J673" s="41"/>
      <c r="K673" s="41"/>
      <c r="L673" s="45"/>
      <c r="M673" s="260"/>
      <c r="N673" s="261"/>
      <c r="O673" s="92"/>
      <c r="P673" s="92"/>
      <c r="Q673" s="92"/>
      <c r="R673" s="92"/>
      <c r="S673" s="92"/>
      <c r="T673" s="93"/>
      <c r="U673" s="39"/>
      <c r="V673" s="39"/>
      <c r="W673" s="39"/>
      <c r="X673" s="39"/>
      <c r="Y673" s="39"/>
      <c r="Z673" s="39"/>
      <c r="AA673" s="39"/>
      <c r="AB673" s="39"/>
      <c r="AC673" s="39"/>
      <c r="AD673" s="39"/>
      <c r="AE673" s="39"/>
      <c r="AT673" s="18" t="s">
        <v>261</v>
      </c>
      <c r="AU673" s="18" t="s">
        <v>14</v>
      </c>
    </row>
    <row r="674" s="2" customFormat="1" ht="16.5" customHeight="1">
      <c r="A674" s="39"/>
      <c r="B674" s="40"/>
      <c r="C674" s="284" t="s">
        <v>742</v>
      </c>
      <c r="D674" s="284" t="s">
        <v>452</v>
      </c>
      <c r="E674" s="285" t="s">
        <v>2020</v>
      </c>
      <c r="F674" s="286" t="s">
        <v>2021</v>
      </c>
      <c r="G674" s="287" t="s">
        <v>178</v>
      </c>
      <c r="H674" s="288">
        <v>29</v>
      </c>
      <c r="I674" s="289"/>
      <c r="J674" s="290">
        <f>ROUND(I674*H674,2)</f>
        <v>0</v>
      </c>
      <c r="K674" s="286" t="s">
        <v>1</v>
      </c>
      <c r="L674" s="291"/>
      <c r="M674" s="292" t="s">
        <v>1</v>
      </c>
      <c r="N674" s="293" t="s">
        <v>47</v>
      </c>
      <c r="O674" s="92"/>
      <c r="P674" s="254">
        <f>O674*H674</f>
        <v>0</v>
      </c>
      <c r="Q674" s="254">
        <v>0.036999999999999998</v>
      </c>
      <c r="R674" s="254">
        <f>Q674*H674</f>
        <v>1.073</v>
      </c>
      <c r="S674" s="254">
        <v>0</v>
      </c>
      <c r="T674" s="255">
        <f>S674*H674</f>
        <v>0</v>
      </c>
      <c r="U674" s="39"/>
      <c r="V674" s="39"/>
      <c r="W674" s="39"/>
      <c r="X674" s="39"/>
      <c r="Y674" s="39"/>
      <c r="Z674" s="39"/>
      <c r="AA674" s="39"/>
      <c r="AB674" s="39"/>
      <c r="AC674" s="39"/>
      <c r="AD674" s="39"/>
      <c r="AE674" s="39"/>
      <c r="AR674" s="256" t="s">
        <v>293</v>
      </c>
      <c r="AT674" s="256" t="s">
        <v>452</v>
      </c>
      <c r="AU674" s="256" t="s">
        <v>14</v>
      </c>
      <c r="AY674" s="18" t="s">
        <v>253</v>
      </c>
      <c r="BE674" s="257">
        <f>IF(N674="základní",J674,0)</f>
        <v>0</v>
      </c>
      <c r="BF674" s="257">
        <f>IF(N674="snížená",J674,0)</f>
        <v>0</v>
      </c>
      <c r="BG674" s="257">
        <f>IF(N674="zákl. přenesená",J674,0)</f>
        <v>0</v>
      </c>
      <c r="BH674" s="257">
        <f>IF(N674="sníž. přenesená",J674,0)</f>
        <v>0</v>
      </c>
      <c r="BI674" s="257">
        <f>IF(N674="nulová",J674,0)</f>
        <v>0</v>
      </c>
      <c r="BJ674" s="18" t="s">
        <v>90</v>
      </c>
      <c r="BK674" s="257">
        <f>ROUND(I674*H674,2)</f>
        <v>0</v>
      </c>
      <c r="BL674" s="18" t="s">
        <v>259</v>
      </c>
      <c r="BM674" s="256" t="s">
        <v>2022</v>
      </c>
    </row>
    <row r="675" s="2" customFormat="1" ht="24" customHeight="1">
      <c r="A675" s="39"/>
      <c r="B675" s="40"/>
      <c r="C675" s="245" t="s">
        <v>746</v>
      </c>
      <c r="D675" s="245" t="s">
        <v>255</v>
      </c>
      <c r="E675" s="246" t="s">
        <v>2023</v>
      </c>
      <c r="F675" s="247" t="s">
        <v>2024</v>
      </c>
      <c r="G675" s="248" t="s">
        <v>152</v>
      </c>
      <c r="H675" s="249">
        <v>127.923</v>
      </c>
      <c r="I675" s="250"/>
      <c r="J675" s="251">
        <f>ROUND(I675*H675,2)</f>
        <v>0</v>
      </c>
      <c r="K675" s="247" t="s">
        <v>258</v>
      </c>
      <c r="L675" s="45"/>
      <c r="M675" s="252" t="s">
        <v>1</v>
      </c>
      <c r="N675" s="253" t="s">
        <v>47</v>
      </c>
      <c r="O675" s="92"/>
      <c r="P675" s="254">
        <f>O675*H675</f>
        <v>0</v>
      </c>
      <c r="Q675" s="254">
        <v>0</v>
      </c>
      <c r="R675" s="254">
        <f>Q675*H675</f>
        <v>0</v>
      </c>
      <c r="S675" s="254">
        <v>0</v>
      </c>
      <c r="T675" s="255">
        <f>S675*H675</f>
        <v>0</v>
      </c>
      <c r="U675" s="39"/>
      <c r="V675" s="39"/>
      <c r="W675" s="39"/>
      <c r="X675" s="39"/>
      <c r="Y675" s="39"/>
      <c r="Z675" s="39"/>
      <c r="AA675" s="39"/>
      <c r="AB675" s="39"/>
      <c r="AC675" s="39"/>
      <c r="AD675" s="39"/>
      <c r="AE675" s="39"/>
      <c r="AR675" s="256" t="s">
        <v>259</v>
      </c>
      <c r="AT675" s="256" t="s">
        <v>255</v>
      </c>
      <c r="AU675" s="256" t="s">
        <v>14</v>
      </c>
      <c r="AY675" s="18" t="s">
        <v>253</v>
      </c>
      <c r="BE675" s="257">
        <f>IF(N675="základní",J675,0)</f>
        <v>0</v>
      </c>
      <c r="BF675" s="257">
        <f>IF(N675="snížená",J675,0)</f>
        <v>0</v>
      </c>
      <c r="BG675" s="257">
        <f>IF(N675="zákl. přenesená",J675,0)</f>
        <v>0</v>
      </c>
      <c r="BH675" s="257">
        <f>IF(N675="sníž. přenesená",J675,0)</f>
        <v>0</v>
      </c>
      <c r="BI675" s="257">
        <f>IF(N675="nulová",J675,0)</f>
        <v>0</v>
      </c>
      <c r="BJ675" s="18" t="s">
        <v>90</v>
      </c>
      <c r="BK675" s="257">
        <f>ROUND(I675*H675,2)</f>
        <v>0</v>
      </c>
      <c r="BL675" s="18" t="s">
        <v>259</v>
      </c>
      <c r="BM675" s="256" t="s">
        <v>2025</v>
      </c>
    </row>
    <row r="676" s="2" customFormat="1">
      <c r="A676" s="39"/>
      <c r="B676" s="40"/>
      <c r="C676" s="41"/>
      <c r="D676" s="258" t="s">
        <v>261</v>
      </c>
      <c r="E676" s="41"/>
      <c r="F676" s="259" t="s">
        <v>2026</v>
      </c>
      <c r="G676" s="41"/>
      <c r="H676" s="41"/>
      <c r="I676" s="156"/>
      <c r="J676" s="41"/>
      <c r="K676" s="41"/>
      <c r="L676" s="45"/>
      <c r="M676" s="260"/>
      <c r="N676" s="261"/>
      <c r="O676" s="92"/>
      <c r="P676" s="92"/>
      <c r="Q676" s="92"/>
      <c r="R676" s="92"/>
      <c r="S676" s="92"/>
      <c r="T676" s="93"/>
      <c r="U676" s="39"/>
      <c r="V676" s="39"/>
      <c r="W676" s="39"/>
      <c r="X676" s="39"/>
      <c r="Y676" s="39"/>
      <c r="Z676" s="39"/>
      <c r="AA676" s="39"/>
      <c r="AB676" s="39"/>
      <c r="AC676" s="39"/>
      <c r="AD676" s="39"/>
      <c r="AE676" s="39"/>
      <c r="AT676" s="18" t="s">
        <v>261</v>
      </c>
      <c r="AU676" s="18" t="s">
        <v>14</v>
      </c>
    </row>
    <row r="677" s="13" customFormat="1">
      <c r="A677" s="13"/>
      <c r="B677" s="262"/>
      <c r="C677" s="263"/>
      <c r="D677" s="258" t="s">
        <v>266</v>
      </c>
      <c r="E677" s="264" t="s">
        <v>1</v>
      </c>
      <c r="F677" s="265" t="s">
        <v>2027</v>
      </c>
      <c r="G677" s="263"/>
      <c r="H677" s="266">
        <v>78.183000000000007</v>
      </c>
      <c r="I677" s="267"/>
      <c r="J677" s="263"/>
      <c r="K677" s="263"/>
      <c r="L677" s="268"/>
      <c r="M677" s="269"/>
      <c r="N677" s="270"/>
      <c r="O677" s="270"/>
      <c r="P677" s="270"/>
      <c r="Q677" s="270"/>
      <c r="R677" s="270"/>
      <c r="S677" s="270"/>
      <c r="T677" s="271"/>
      <c r="U677" s="13"/>
      <c r="V677" s="13"/>
      <c r="W677" s="13"/>
      <c r="X677" s="13"/>
      <c r="Y677" s="13"/>
      <c r="Z677" s="13"/>
      <c r="AA677" s="13"/>
      <c r="AB677" s="13"/>
      <c r="AC677" s="13"/>
      <c r="AD677" s="13"/>
      <c r="AE677" s="13"/>
      <c r="AT677" s="272" t="s">
        <v>266</v>
      </c>
      <c r="AU677" s="272" t="s">
        <v>14</v>
      </c>
      <c r="AV677" s="13" t="s">
        <v>14</v>
      </c>
      <c r="AW677" s="13" t="s">
        <v>36</v>
      </c>
      <c r="AX677" s="13" t="s">
        <v>82</v>
      </c>
      <c r="AY677" s="272" t="s">
        <v>253</v>
      </c>
    </row>
    <row r="678" s="13" customFormat="1">
      <c r="A678" s="13"/>
      <c r="B678" s="262"/>
      <c r="C678" s="263"/>
      <c r="D678" s="258" t="s">
        <v>266</v>
      </c>
      <c r="E678" s="264" t="s">
        <v>1</v>
      </c>
      <c r="F678" s="265" t="s">
        <v>2028</v>
      </c>
      <c r="G678" s="263"/>
      <c r="H678" s="266">
        <v>24</v>
      </c>
      <c r="I678" s="267"/>
      <c r="J678" s="263"/>
      <c r="K678" s="263"/>
      <c r="L678" s="268"/>
      <c r="M678" s="269"/>
      <c r="N678" s="270"/>
      <c r="O678" s="270"/>
      <c r="P678" s="270"/>
      <c r="Q678" s="270"/>
      <c r="R678" s="270"/>
      <c r="S678" s="270"/>
      <c r="T678" s="271"/>
      <c r="U678" s="13"/>
      <c r="V678" s="13"/>
      <c r="W678" s="13"/>
      <c r="X678" s="13"/>
      <c r="Y678" s="13"/>
      <c r="Z678" s="13"/>
      <c r="AA678" s="13"/>
      <c r="AB678" s="13"/>
      <c r="AC678" s="13"/>
      <c r="AD678" s="13"/>
      <c r="AE678" s="13"/>
      <c r="AT678" s="272" t="s">
        <v>266</v>
      </c>
      <c r="AU678" s="272" t="s">
        <v>14</v>
      </c>
      <c r="AV678" s="13" t="s">
        <v>14</v>
      </c>
      <c r="AW678" s="13" t="s">
        <v>36</v>
      </c>
      <c r="AX678" s="13" t="s">
        <v>82</v>
      </c>
      <c r="AY678" s="272" t="s">
        <v>253</v>
      </c>
    </row>
    <row r="679" s="14" customFormat="1">
      <c r="A679" s="14"/>
      <c r="B679" s="273"/>
      <c r="C679" s="274"/>
      <c r="D679" s="258" t="s">
        <v>266</v>
      </c>
      <c r="E679" s="275" t="s">
        <v>1411</v>
      </c>
      <c r="F679" s="276" t="s">
        <v>269</v>
      </c>
      <c r="G679" s="274"/>
      <c r="H679" s="277">
        <v>102.18300000000001</v>
      </c>
      <c r="I679" s="278"/>
      <c r="J679" s="274"/>
      <c r="K679" s="274"/>
      <c r="L679" s="279"/>
      <c r="M679" s="280"/>
      <c r="N679" s="281"/>
      <c r="O679" s="281"/>
      <c r="P679" s="281"/>
      <c r="Q679" s="281"/>
      <c r="R679" s="281"/>
      <c r="S679" s="281"/>
      <c r="T679" s="282"/>
      <c r="U679" s="14"/>
      <c r="V679" s="14"/>
      <c r="W679" s="14"/>
      <c r="X679" s="14"/>
      <c r="Y679" s="14"/>
      <c r="Z679" s="14"/>
      <c r="AA679" s="14"/>
      <c r="AB679" s="14"/>
      <c r="AC679" s="14"/>
      <c r="AD679" s="14"/>
      <c r="AE679" s="14"/>
      <c r="AT679" s="283" t="s">
        <v>266</v>
      </c>
      <c r="AU679" s="283" t="s">
        <v>14</v>
      </c>
      <c r="AV679" s="14" t="s">
        <v>259</v>
      </c>
      <c r="AW679" s="14" t="s">
        <v>36</v>
      </c>
      <c r="AX679" s="14" t="s">
        <v>82</v>
      </c>
      <c r="AY679" s="283" t="s">
        <v>253</v>
      </c>
    </row>
    <row r="680" s="13" customFormat="1">
      <c r="A680" s="13"/>
      <c r="B680" s="262"/>
      <c r="C680" s="263"/>
      <c r="D680" s="258" t="s">
        <v>266</v>
      </c>
      <c r="E680" s="264" t="s">
        <v>1</v>
      </c>
      <c r="F680" s="265" t="s">
        <v>2029</v>
      </c>
      <c r="G680" s="263"/>
      <c r="H680" s="266">
        <v>25.739999999999998</v>
      </c>
      <c r="I680" s="267"/>
      <c r="J680" s="263"/>
      <c r="K680" s="263"/>
      <c r="L680" s="268"/>
      <c r="M680" s="269"/>
      <c r="N680" s="270"/>
      <c r="O680" s="270"/>
      <c r="P680" s="270"/>
      <c r="Q680" s="270"/>
      <c r="R680" s="270"/>
      <c r="S680" s="270"/>
      <c r="T680" s="271"/>
      <c r="U680" s="13"/>
      <c r="V680" s="13"/>
      <c r="W680" s="13"/>
      <c r="X680" s="13"/>
      <c r="Y680" s="13"/>
      <c r="Z680" s="13"/>
      <c r="AA680" s="13"/>
      <c r="AB680" s="13"/>
      <c r="AC680" s="13"/>
      <c r="AD680" s="13"/>
      <c r="AE680" s="13"/>
      <c r="AT680" s="272" t="s">
        <v>266</v>
      </c>
      <c r="AU680" s="272" t="s">
        <v>14</v>
      </c>
      <c r="AV680" s="13" t="s">
        <v>14</v>
      </c>
      <c r="AW680" s="13" t="s">
        <v>36</v>
      </c>
      <c r="AX680" s="13" t="s">
        <v>82</v>
      </c>
      <c r="AY680" s="272" t="s">
        <v>253</v>
      </c>
    </row>
    <row r="681" s="14" customFormat="1">
      <c r="A681" s="14"/>
      <c r="B681" s="273"/>
      <c r="C681" s="274"/>
      <c r="D681" s="258" t="s">
        <v>266</v>
      </c>
      <c r="E681" s="275" t="s">
        <v>1414</v>
      </c>
      <c r="F681" s="276" t="s">
        <v>269</v>
      </c>
      <c r="G681" s="274"/>
      <c r="H681" s="277">
        <v>25.739999999999998</v>
      </c>
      <c r="I681" s="278"/>
      <c r="J681" s="274"/>
      <c r="K681" s="274"/>
      <c r="L681" s="279"/>
      <c r="M681" s="280"/>
      <c r="N681" s="281"/>
      <c r="O681" s="281"/>
      <c r="P681" s="281"/>
      <c r="Q681" s="281"/>
      <c r="R681" s="281"/>
      <c r="S681" s="281"/>
      <c r="T681" s="282"/>
      <c r="U681" s="14"/>
      <c r="V681" s="14"/>
      <c r="W681" s="14"/>
      <c r="X681" s="14"/>
      <c r="Y681" s="14"/>
      <c r="Z681" s="14"/>
      <c r="AA681" s="14"/>
      <c r="AB681" s="14"/>
      <c r="AC681" s="14"/>
      <c r="AD681" s="14"/>
      <c r="AE681" s="14"/>
      <c r="AT681" s="283" t="s">
        <v>266</v>
      </c>
      <c r="AU681" s="283" t="s">
        <v>14</v>
      </c>
      <c r="AV681" s="14" t="s">
        <v>259</v>
      </c>
      <c r="AW681" s="14" t="s">
        <v>36</v>
      </c>
      <c r="AX681" s="14" t="s">
        <v>82</v>
      </c>
      <c r="AY681" s="283" t="s">
        <v>253</v>
      </c>
    </row>
    <row r="682" s="13" customFormat="1">
      <c r="A682" s="13"/>
      <c r="B682" s="262"/>
      <c r="C682" s="263"/>
      <c r="D682" s="258" t="s">
        <v>266</v>
      </c>
      <c r="E682" s="264" t="s">
        <v>1</v>
      </c>
      <c r="F682" s="265" t="s">
        <v>2030</v>
      </c>
      <c r="G682" s="263"/>
      <c r="H682" s="266">
        <v>127.923</v>
      </c>
      <c r="I682" s="267"/>
      <c r="J682" s="263"/>
      <c r="K682" s="263"/>
      <c r="L682" s="268"/>
      <c r="M682" s="269"/>
      <c r="N682" s="270"/>
      <c r="O682" s="270"/>
      <c r="P682" s="270"/>
      <c r="Q682" s="270"/>
      <c r="R682" s="270"/>
      <c r="S682" s="270"/>
      <c r="T682" s="271"/>
      <c r="U682" s="13"/>
      <c r="V682" s="13"/>
      <c r="W682" s="13"/>
      <c r="X682" s="13"/>
      <c r="Y682" s="13"/>
      <c r="Z682" s="13"/>
      <c r="AA682" s="13"/>
      <c r="AB682" s="13"/>
      <c r="AC682" s="13"/>
      <c r="AD682" s="13"/>
      <c r="AE682" s="13"/>
      <c r="AT682" s="272" t="s">
        <v>266</v>
      </c>
      <c r="AU682" s="272" t="s">
        <v>14</v>
      </c>
      <c r="AV682" s="13" t="s">
        <v>14</v>
      </c>
      <c r="AW682" s="13" t="s">
        <v>36</v>
      </c>
      <c r="AX682" s="13" t="s">
        <v>82</v>
      </c>
      <c r="AY682" s="272" t="s">
        <v>253</v>
      </c>
    </row>
    <row r="683" s="14" customFormat="1">
      <c r="A683" s="14"/>
      <c r="B683" s="273"/>
      <c r="C683" s="274"/>
      <c r="D683" s="258" t="s">
        <v>266</v>
      </c>
      <c r="E683" s="275" t="s">
        <v>1</v>
      </c>
      <c r="F683" s="276" t="s">
        <v>269</v>
      </c>
      <c r="G683" s="274"/>
      <c r="H683" s="277">
        <v>127.923</v>
      </c>
      <c r="I683" s="278"/>
      <c r="J683" s="274"/>
      <c r="K683" s="274"/>
      <c r="L683" s="279"/>
      <c r="M683" s="280"/>
      <c r="N683" s="281"/>
      <c r="O683" s="281"/>
      <c r="P683" s="281"/>
      <c r="Q683" s="281"/>
      <c r="R683" s="281"/>
      <c r="S683" s="281"/>
      <c r="T683" s="282"/>
      <c r="U683" s="14"/>
      <c r="V683" s="14"/>
      <c r="W683" s="14"/>
      <c r="X683" s="14"/>
      <c r="Y683" s="14"/>
      <c r="Z683" s="14"/>
      <c r="AA683" s="14"/>
      <c r="AB683" s="14"/>
      <c r="AC683" s="14"/>
      <c r="AD683" s="14"/>
      <c r="AE683" s="14"/>
      <c r="AT683" s="283" t="s">
        <v>266</v>
      </c>
      <c r="AU683" s="283" t="s">
        <v>14</v>
      </c>
      <c r="AV683" s="14" t="s">
        <v>259</v>
      </c>
      <c r="AW683" s="14" t="s">
        <v>36</v>
      </c>
      <c r="AX683" s="14" t="s">
        <v>90</v>
      </c>
      <c r="AY683" s="283" t="s">
        <v>253</v>
      </c>
    </row>
    <row r="684" s="2" customFormat="1" ht="16.5" customHeight="1">
      <c r="A684" s="39"/>
      <c r="B684" s="40"/>
      <c r="C684" s="245" t="s">
        <v>752</v>
      </c>
      <c r="D684" s="245" t="s">
        <v>255</v>
      </c>
      <c r="E684" s="246" t="s">
        <v>2031</v>
      </c>
      <c r="F684" s="247" t="s">
        <v>2032</v>
      </c>
      <c r="G684" s="248" t="s">
        <v>140</v>
      </c>
      <c r="H684" s="249">
        <v>137.5</v>
      </c>
      <c r="I684" s="250"/>
      <c r="J684" s="251">
        <f>ROUND(I684*H684,2)</f>
        <v>0</v>
      </c>
      <c r="K684" s="247" t="s">
        <v>258</v>
      </c>
      <c r="L684" s="45"/>
      <c r="M684" s="252" t="s">
        <v>1</v>
      </c>
      <c r="N684" s="253" t="s">
        <v>47</v>
      </c>
      <c r="O684" s="92"/>
      <c r="P684" s="254">
        <f>O684*H684</f>
        <v>0</v>
      </c>
      <c r="Q684" s="254">
        <v>0.0040181399999999999</v>
      </c>
      <c r="R684" s="254">
        <f>Q684*H684</f>
        <v>0.55249424999999996</v>
      </c>
      <c r="S684" s="254">
        <v>0</v>
      </c>
      <c r="T684" s="255">
        <f>S684*H684</f>
        <v>0</v>
      </c>
      <c r="U684" s="39"/>
      <c r="V684" s="39"/>
      <c r="W684" s="39"/>
      <c r="X684" s="39"/>
      <c r="Y684" s="39"/>
      <c r="Z684" s="39"/>
      <c r="AA684" s="39"/>
      <c r="AB684" s="39"/>
      <c r="AC684" s="39"/>
      <c r="AD684" s="39"/>
      <c r="AE684" s="39"/>
      <c r="AR684" s="256" t="s">
        <v>259</v>
      </c>
      <c r="AT684" s="256" t="s">
        <v>255</v>
      </c>
      <c r="AU684" s="256" t="s">
        <v>14</v>
      </c>
      <c r="AY684" s="18" t="s">
        <v>253</v>
      </c>
      <c r="BE684" s="257">
        <f>IF(N684="základní",J684,0)</f>
        <v>0</v>
      </c>
      <c r="BF684" s="257">
        <f>IF(N684="snížená",J684,0)</f>
        <v>0</v>
      </c>
      <c r="BG684" s="257">
        <f>IF(N684="zákl. přenesená",J684,0)</f>
        <v>0</v>
      </c>
      <c r="BH684" s="257">
        <f>IF(N684="sníž. přenesená",J684,0)</f>
        <v>0</v>
      </c>
      <c r="BI684" s="257">
        <f>IF(N684="nulová",J684,0)</f>
        <v>0</v>
      </c>
      <c r="BJ684" s="18" t="s">
        <v>90</v>
      </c>
      <c r="BK684" s="257">
        <f>ROUND(I684*H684,2)</f>
        <v>0</v>
      </c>
      <c r="BL684" s="18" t="s">
        <v>259</v>
      </c>
      <c r="BM684" s="256" t="s">
        <v>2033</v>
      </c>
    </row>
    <row r="685" s="13" customFormat="1">
      <c r="A685" s="13"/>
      <c r="B685" s="262"/>
      <c r="C685" s="263"/>
      <c r="D685" s="258" t="s">
        <v>266</v>
      </c>
      <c r="E685" s="264" t="s">
        <v>1</v>
      </c>
      <c r="F685" s="265" t="s">
        <v>2034</v>
      </c>
      <c r="G685" s="263"/>
      <c r="H685" s="266">
        <v>137.5</v>
      </c>
      <c r="I685" s="267"/>
      <c r="J685" s="263"/>
      <c r="K685" s="263"/>
      <c r="L685" s="268"/>
      <c r="M685" s="269"/>
      <c r="N685" s="270"/>
      <c r="O685" s="270"/>
      <c r="P685" s="270"/>
      <c r="Q685" s="270"/>
      <c r="R685" s="270"/>
      <c r="S685" s="270"/>
      <c r="T685" s="271"/>
      <c r="U685" s="13"/>
      <c r="V685" s="13"/>
      <c r="W685" s="13"/>
      <c r="X685" s="13"/>
      <c r="Y685" s="13"/>
      <c r="Z685" s="13"/>
      <c r="AA685" s="13"/>
      <c r="AB685" s="13"/>
      <c r="AC685" s="13"/>
      <c r="AD685" s="13"/>
      <c r="AE685" s="13"/>
      <c r="AT685" s="272" t="s">
        <v>266</v>
      </c>
      <c r="AU685" s="272" t="s">
        <v>14</v>
      </c>
      <c r="AV685" s="13" t="s">
        <v>14</v>
      </c>
      <c r="AW685" s="13" t="s">
        <v>36</v>
      </c>
      <c r="AX685" s="13" t="s">
        <v>82</v>
      </c>
      <c r="AY685" s="272" t="s">
        <v>253</v>
      </c>
    </row>
    <row r="686" s="14" customFormat="1">
      <c r="A686" s="14"/>
      <c r="B686" s="273"/>
      <c r="C686" s="274"/>
      <c r="D686" s="258" t="s">
        <v>266</v>
      </c>
      <c r="E686" s="275" t="s">
        <v>2035</v>
      </c>
      <c r="F686" s="276" t="s">
        <v>269</v>
      </c>
      <c r="G686" s="274"/>
      <c r="H686" s="277">
        <v>137.5</v>
      </c>
      <c r="I686" s="278"/>
      <c r="J686" s="274"/>
      <c r="K686" s="274"/>
      <c r="L686" s="279"/>
      <c r="M686" s="280"/>
      <c r="N686" s="281"/>
      <c r="O686" s="281"/>
      <c r="P686" s="281"/>
      <c r="Q686" s="281"/>
      <c r="R686" s="281"/>
      <c r="S686" s="281"/>
      <c r="T686" s="282"/>
      <c r="U686" s="14"/>
      <c r="V686" s="14"/>
      <c r="W686" s="14"/>
      <c r="X686" s="14"/>
      <c r="Y686" s="14"/>
      <c r="Z686" s="14"/>
      <c r="AA686" s="14"/>
      <c r="AB686" s="14"/>
      <c r="AC686" s="14"/>
      <c r="AD686" s="14"/>
      <c r="AE686" s="14"/>
      <c r="AT686" s="283" t="s">
        <v>266</v>
      </c>
      <c r="AU686" s="283" t="s">
        <v>14</v>
      </c>
      <c r="AV686" s="14" t="s">
        <v>259</v>
      </c>
      <c r="AW686" s="14" t="s">
        <v>36</v>
      </c>
      <c r="AX686" s="14" t="s">
        <v>90</v>
      </c>
      <c r="AY686" s="283" t="s">
        <v>253</v>
      </c>
    </row>
    <row r="687" s="12" customFormat="1" ht="22.8" customHeight="1">
      <c r="A687" s="12"/>
      <c r="B687" s="229"/>
      <c r="C687" s="230"/>
      <c r="D687" s="231" t="s">
        <v>81</v>
      </c>
      <c r="E687" s="243" t="s">
        <v>299</v>
      </c>
      <c r="F687" s="243" t="s">
        <v>706</v>
      </c>
      <c r="G687" s="230"/>
      <c r="H687" s="230"/>
      <c r="I687" s="233"/>
      <c r="J687" s="244">
        <f>BK687</f>
        <v>0</v>
      </c>
      <c r="K687" s="230"/>
      <c r="L687" s="235"/>
      <c r="M687" s="236"/>
      <c r="N687" s="237"/>
      <c r="O687" s="237"/>
      <c r="P687" s="238">
        <f>SUM(P688:P690)</f>
        <v>0</v>
      </c>
      <c r="Q687" s="237"/>
      <c r="R687" s="238">
        <f>SUM(R688:R690)</f>
        <v>0</v>
      </c>
      <c r="S687" s="237"/>
      <c r="T687" s="239">
        <f>SUM(T688:T690)</f>
        <v>51.479999999999997</v>
      </c>
      <c r="U687" s="12"/>
      <c r="V687" s="12"/>
      <c r="W687" s="12"/>
      <c r="X687" s="12"/>
      <c r="Y687" s="12"/>
      <c r="Z687" s="12"/>
      <c r="AA687" s="12"/>
      <c r="AB687" s="12"/>
      <c r="AC687" s="12"/>
      <c r="AD687" s="12"/>
      <c r="AE687" s="12"/>
      <c r="AR687" s="240" t="s">
        <v>90</v>
      </c>
      <c r="AT687" s="241" t="s">
        <v>81</v>
      </c>
      <c r="AU687" s="241" t="s">
        <v>90</v>
      </c>
      <c r="AY687" s="240" t="s">
        <v>253</v>
      </c>
      <c r="BK687" s="242">
        <f>SUM(BK688:BK690)</f>
        <v>0</v>
      </c>
    </row>
    <row r="688" s="2" customFormat="1" ht="16.5" customHeight="1">
      <c r="A688" s="39"/>
      <c r="B688" s="40"/>
      <c r="C688" s="245" t="s">
        <v>757</v>
      </c>
      <c r="D688" s="245" t="s">
        <v>255</v>
      </c>
      <c r="E688" s="246" t="s">
        <v>2036</v>
      </c>
      <c r="F688" s="247" t="s">
        <v>2037</v>
      </c>
      <c r="G688" s="248" t="s">
        <v>152</v>
      </c>
      <c r="H688" s="249">
        <v>25.739999999999998</v>
      </c>
      <c r="I688" s="250"/>
      <c r="J688" s="251">
        <f>ROUND(I688*H688,2)</f>
        <v>0</v>
      </c>
      <c r="K688" s="247" t="s">
        <v>258</v>
      </c>
      <c r="L688" s="45"/>
      <c r="M688" s="252" t="s">
        <v>1</v>
      </c>
      <c r="N688" s="253" t="s">
        <v>47</v>
      </c>
      <c r="O688" s="92"/>
      <c r="P688" s="254">
        <f>O688*H688</f>
        <v>0</v>
      </c>
      <c r="Q688" s="254">
        <v>0</v>
      </c>
      <c r="R688" s="254">
        <f>Q688*H688</f>
        <v>0</v>
      </c>
      <c r="S688" s="254">
        <v>2</v>
      </c>
      <c r="T688" s="255">
        <f>S688*H688</f>
        <v>51.479999999999997</v>
      </c>
      <c r="U688" s="39"/>
      <c r="V688" s="39"/>
      <c r="W688" s="39"/>
      <c r="X688" s="39"/>
      <c r="Y688" s="39"/>
      <c r="Z688" s="39"/>
      <c r="AA688" s="39"/>
      <c r="AB688" s="39"/>
      <c r="AC688" s="39"/>
      <c r="AD688" s="39"/>
      <c r="AE688" s="39"/>
      <c r="AR688" s="256" t="s">
        <v>259</v>
      </c>
      <c r="AT688" s="256" t="s">
        <v>255</v>
      </c>
      <c r="AU688" s="256" t="s">
        <v>14</v>
      </c>
      <c r="AY688" s="18" t="s">
        <v>253</v>
      </c>
      <c r="BE688" s="257">
        <f>IF(N688="základní",J688,0)</f>
        <v>0</v>
      </c>
      <c r="BF688" s="257">
        <f>IF(N688="snížená",J688,0)</f>
        <v>0</v>
      </c>
      <c r="BG688" s="257">
        <f>IF(N688="zákl. přenesená",J688,0)</f>
        <v>0</v>
      </c>
      <c r="BH688" s="257">
        <f>IF(N688="sníž. přenesená",J688,0)</f>
        <v>0</v>
      </c>
      <c r="BI688" s="257">
        <f>IF(N688="nulová",J688,0)</f>
        <v>0</v>
      </c>
      <c r="BJ688" s="18" t="s">
        <v>90</v>
      </c>
      <c r="BK688" s="257">
        <f>ROUND(I688*H688,2)</f>
        <v>0</v>
      </c>
      <c r="BL688" s="18" t="s">
        <v>259</v>
      </c>
      <c r="BM688" s="256" t="s">
        <v>2038</v>
      </c>
    </row>
    <row r="689" s="13" customFormat="1">
      <c r="A689" s="13"/>
      <c r="B689" s="262"/>
      <c r="C689" s="263"/>
      <c r="D689" s="258" t="s">
        <v>266</v>
      </c>
      <c r="E689" s="264" t="s">
        <v>1</v>
      </c>
      <c r="F689" s="265" t="s">
        <v>1414</v>
      </c>
      <c r="G689" s="263"/>
      <c r="H689" s="266">
        <v>25.739999999999998</v>
      </c>
      <c r="I689" s="267"/>
      <c r="J689" s="263"/>
      <c r="K689" s="263"/>
      <c r="L689" s="268"/>
      <c r="M689" s="269"/>
      <c r="N689" s="270"/>
      <c r="O689" s="270"/>
      <c r="P689" s="270"/>
      <c r="Q689" s="270"/>
      <c r="R689" s="270"/>
      <c r="S689" s="270"/>
      <c r="T689" s="271"/>
      <c r="U689" s="13"/>
      <c r="V689" s="13"/>
      <c r="W689" s="13"/>
      <c r="X689" s="13"/>
      <c r="Y689" s="13"/>
      <c r="Z689" s="13"/>
      <c r="AA689" s="13"/>
      <c r="AB689" s="13"/>
      <c r="AC689" s="13"/>
      <c r="AD689" s="13"/>
      <c r="AE689" s="13"/>
      <c r="AT689" s="272" t="s">
        <v>266</v>
      </c>
      <c r="AU689" s="272" t="s">
        <v>14</v>
      </c>
      <c r="AV689" s="13" t="s">
        <v>14</v>
      </c>
      <c r="AW689" s="13" t="s">
        <v>36</v>
      </c>
      <c r="AX689" s="13" t="s">
        <v>82</v>
      </c>
      <c r="AY689" s="272" t="s">
        <v>253</v>
      </c>
    </row>
    <row r="690" s="14" customFormat="1">
      <c r="A690" s="14"/>
      <c r="B690" s="273"/>
      <c r="C690" s="274"/>
      <c r="D690" s="258" t="s">
        <v>266</v>
      </c>
      <c r="E690" s="275" t="s">
        <v>1</v>
      </c>
      <c r="F690" s="276" t="s">
        <v>269</v>
      </c>
      <c r="G690" s="274"/>
      <c r="H690" s="277">
        <v>25.739999999999998</v>
      </c>
      <c r="I690" s="278"/>
      <c r="J690" s="274"/>
      <c r="K690" s="274"/>
      <c r="L690" s="279"/>
      <c r="M690" s="280"/>
      <c r="N690" s="281"/>
      <c r="O690" s="281"/>
      <c r="P690" s="281"/>
      <c r="Q690" s="281"/>
      <c r="R690" s="281"/>
      <c r="S690" s="281"/>
      <c r="T690" s="282"/>
      <c r="U690" s="14"/>
      <c r="V690" s="14"/>
      <c r="W690" s="14"/>
      <c r="X690" s="14"/>
      <c r="Y690" s="14"/>
      <c r="Z690" s="14"/>
      <c r="AA690" s="14"/>
      <c r="AB690" s="14"/>
      <c r="AC690" s="14"/>
      <c r="AD690" s="14"/>
      <c r="AE690" s="14"/>
      <c r="AT690" s="283" t="s">
        <v>266</v>
      </c>
      <c r="AU690" s="283" t="s">
        <v>14</v>
      </c>
      <c r="AV690" s="14" t="s">
        <v>259</v>
      </c>
      <c r="AW690" s="14" t="s">
        <v>36</v>
      </c>
      <c r="AX690" s="14" t="s">
        <v>90</v>
      </c>
      <c r="AY690" s="283" t="s">
        <v>253</v>
      </c>
    </row>
    <row r="691" s="12" customFormat="1" ht="22.8" customHeight="1">
      <c r="A691" s="12"/>
      <c r="B691" s="229"/>
      <c r="C691" s="230"/>
      <c r="D691" s="231" t="s">
        <v>81</v>
      </c>
      <c r="E691" s="243" t="s">
        <v>1033</v>
      </c>
      <c r="F691" s="243" t="s">
        <v>1034</v>
      </c>
      <c r="G691" s="230"/>
      <c r="H691" s="230"/>
      <c r="I691" s="233"/>
      <c r="J691" s="244">
        <f>BK691</f>
        <v>0</v>
      </c>
      <c r="K691" s="230"/>
      <c r="L691" s="235"/>
      <c r="M691" s="236"/>
      <c r="N691" s="237"/>
      <c r="O691" s="237"/>
      <c r="P691" s="238">
        <f>SUM(P692:P708)</f>
        <v>0</v>
      </c>
      <c r="Q691" s="237"/>
      <c r="R691" s="238">
        <f>SUM(R692:R708)</f>
        <v>0</v>
      </c>
      <c r="S691" s="237"/>
      <c r="T691" s="239">
        <f>SUM(T692:T708)</f>
        <v>0</v>
      </c>
      <c r="U691" s="12"/>
      <c r="V691" s="12"/>
      <c r="W691" s="12"/>
      <c r="X691" s="12"/>
      <c r="Y691" s="12"/>
      <c r="Z691" s="12"/>
      <c r="AA691" s="12"/>
      <c r="AB691" s="12"/>
      <c r="AC691" s="12"/>
      <c r="AD691" s="12"/>
      <c r="AE691" s="12"/>
      <c r="AR691" s="240" t="s">
        <v>90</v>
      </c>
      <c r="AT691" s="241" t="s">
        <v>81</v>
      </c>
      <c r="AU691" s="241" t="s">
        <v>90</v>
      </c>
      <c r="AY691" s="240" t="s">
        <v>253</v>
      </c>
      <c r="BK691" s="242">
        <f>SUM(BK692:BK708)</f>
        <v>0</v>
      </c>
    </row>
    <row r="692" s="2" customFormat="1" ht="36" customHeight="1">
      <c r="A692" s="39"/>
      <c r="B692" s="40"/>
      <c r="C692" s="245" t="s">
        <v>763</v>
      </c>
      <c r="D692" s="245" t="s">
        <v>255</v>
      </c>
      <c r="E692" s="246" t="s">
        <v>1035</v>
      </c>
      <c r="F692" s="247" t="s">
        <v>1036</v>
      </c>
      <c r="G692" s="248" t="s">
        <v>185</v>
      </c>
      <c r="H692" s="249">
        <v>51.479999999999997</v>
      </c>
      <c r="I692" s="250"/>
      <c r="J692" s="251">
        <f>ROUND(I692*H692,2)</f>
        <v>0</v>
      </c>
      <c r="K692" s="247" t="s">
        <v>258</v>
      </c>
      <c r="L692" s="45"/>
      <c r="M692" s="252" t="s">
        <v>1</v>
      </c>
      <c r="N692" s="253" t="s">
        <v>47</v>
      </c>
      <c r="O692" s="92"/>
      <c r="P692" s="254">
        <f>O692*H692</f>
        <v>0</v>
      </c>
      <c r="Q692" s="254">
        <v>0</v>
      </c>
      <c r="R692" s="254">
        <f>Q692*H692</f>
        <v>0</v>
      </c>
      <c r="S692" s="254">
        <v>0</v>
      </c>
      <c r="T692" s="255">
        <f>S692*H692</f>
        <v>0</v>
      </c>
      <c r="U692" s="39"/>
      <c r="V692" s="39"/>
      <c r="W692" s="39"/>
      <c r="X692" s="39"/>
      <c r="Y692" s="39"/>
      <c r="Z692" s="39"/>
      <c r="AA692" s="39"/>
      <c r="AB692" s="39"/>
      <c r="AC692" s="39"/>
      <c r="AD692" s="39"/>
      <c r="AE692" s="39"/>
      <c r="AR692" s="256" t="s">
        <v>259</v>
      </c>
      <c r="AT692" s="256" t="s">
        <v>255</v>
      </c>
      <c r="AU692" s="256" t="s">
        <v>14</v>
      </c>
      <c r="AY692" s="18" t="s">
        <v>253</v>
      </c>
      <c r="BE692" s="257">
        <f>IF(N692="základní",J692,0)</f>
        <v>0</v>
      </c>
      <c r="BF692" s="257">
        <f>IF(N692="snížená",J692,0)</f>
        <v>0</v>
      </c>
      <c r="BG692" s="257">
        <f>IF(N692="zákl. přenesená",J692,0)</f>
        <v>0</v>
      </c>
      <c r="BH692" s="257">
        <f>IF(N692="sníž. přenesená",J692,0)</f>
        <v>0</v>
      </c>
      <c r="BI692" s="257">
        <f>IF(N692="nulová",J692,0)</f>
        <v>0</v>
      </c>
      <c r="BJ692" s="18" t="s">
        <v>90</v>
      </c>
      <c r="BK692" s="257">
        <f>ROUND(I692*H692,2)</f>
        <v>0</v>
      </c>
      <c r="BL692" s="18" t="s">
        <v>259</v>
      </c>
      <c r="BM692" s="256" t="s">
        <v>2039</v>
      </c>
    </row>
    <row r="693" s="2" customFormat="1">
      <c r="A693" s="39"/>
      <c r="B693" s="40"/>
      <c r="C693" s="41"/>
      <c r="D693" s="258" t="s">
        <v>261</v>
      </c>
      <c r="E693" s="41"/>
      <c r="F693" s="259" t="s">
        <v>1038</v>
      </c>
      <c r="G693" s="41"/>
      <c r="H693" s="41"/>
      <c r="I693" s="156"/>
      <c r="J693" s="41"/>
      <c r="K693" s="41"/>
      <c r="L693" s="45"/>
      <c r="M693" s="260"/>
      <c r="N693" s="261"/>
      <c r="O693" s="92"/>
      <c r="P693" s="92"/>
      <c r="Q693" s="92"/>
      <c r="R693" s="92"/>
      <c r="S693" s="92"/>
      <c r="T693" s="93"/>
      <c r="U693" s="39"/>
      <c r="V693" s="39"/>
      <c r="W693" s="39"/>
      <c r="X693" s="39"/>
      <c r="Y693" s="39"/>
      <c r="Z693" s="39"/>
      <c r="AA693" s="39"/>
      <c r="AB693" s="39"/>
      <c r="AC693" s="39"/>
      <c r="AD693" s="39"/>
      <c r="AE693" s="39"/>
      <c r="AT693" s="18" t="s">
        <v>261</v>
      </c>
      <c r="AU693" s="18" t="s">
        <v>14</v>
      </c>
    </row>
    <row r="694" s="13" customFormat="1">
      <c r="A694" s="13"/>
      <c r="B694" s="262"/>
      <c r="C694" s="263"/>
      <c r="D694" s="258" t="s">
        <v>266</v>
      </c>
      <c r="E694" s="264" t="s">
        <v>183</v>
      </c>
      <c r="F694" s="265" t="s">
        <v>2040</v>
      </c>
      <c r="G694" s="263"/>
      <c r="H694" s="266">
        <v>51.479999999999997</v>
      </c>
      <c r="I694" s="267"/>
      <c r="J694" s="263"/>
      <c r="K694" s="263"/>
      <c r="L694" s="268"/>
      <c r="M694" s="269"/>
      <c r="N694" s="270"/>
      <c r="O694" s="270"/>
      <c r="P694" s="270"/>
      <c r="Q694" s="270"/>
      <c r="R694" s="270"/>
      <c r="S694" s="270"/>
      <c r="T694" s="271"/>
      <c r="U694" s="13"/>
      <c r="V694" s="13"/>
      <c r="W694" s="13"/>
      <c r="X694" s="13"/>
      <c r="Y694" s="13"/>
      <c r="Z694" s="13"/>
      <c r="AA694" s="13"/>
      <c r="AB694" s="13"/>
      <c r="AC694" s="13"/>
      <c r="AD694" s="13"/>
      <c r="AE694" s="13"/>
      <c r="AT694" s="272" t="s">
        <v>266</v>
      </c>
      <c r="AU694" s="272" t="s">
        <v>14</v>
      </c>
      <c r="AV694" s="13" t="s">
        <v>14</v>
      </c>
      <c r="AW694" s="13" t="s">
        <v>36</v>
      </c>
      <c r="AX694" s="13" t="s">
        <v>82</v>
      </c>
      <c r="AY694" s="272" t="s">
        <v>253</v>
      </c>
    </row>
    <row r="695" s="14" customFormat="1">
      <c r="A695" s="14"/>
      <c r="B695" s="273"/>
      <c r="C695" s="274"/>
      <c r="D695" s="258" t="s">
        <v>266</v>
      </c>
      <c r="E695" s="275" t="s">
        <v>187</v>
      </c>
      <c r="F695" s="276" t="s">
        <v>269</v>
      </c>
      <c r="G695" s="274"/>
      <c r="H695" s="277">
        <v>51.479999999999997</v>
      </c>
      <c r="I695" s="278"/>
      <c r="J695" s="274"/>
      <c r="K695" s="274"/>
      <c r="L695" s="279"/>
      <c r="M695" s="280"/>
      <c r="N695" s="281"/>
      <c r="O695" s="281"/>
      <c r="P695" s="281"/>
      <c r="Q695" s="281"/>
      <c r="R695" s="281"/>
      <c r="S695" s="281"/>
      <c r="T695" s="282"/>
      <c r="U695" s="14"/>
      <c r="V695" s="14"/>
      <c r="W695" s="14"/>
      <c r="X695" s="14"/>
      <c r="Y695" s="14"/>
      <c r="Z695" s="14"/>
      <c r="AA695" s="14"/>
      <c r="AB695" s="14"/>
      <c r="AC695" s="14"/>
      <c r="AD695" s="14"/>
      <c r="AE695" s="14"/>
      <c r="AT695" s="283" t="s">
        <v>266</v>
      </c>
      <c r="AU695" s="283" t="s">
        <v>14</v>
      </c>
      <c r="AV695" s="14" t="s">
        <v>259</v>
      </c>
      <c r="AW695" s="14" t="s">
        <v>36</v>
      </c>
      <c r="AX695" s="14" t="s">
        <v>90</v>
      </c>
      <c r="AY695" s="283" t="s">
        <v>253</v>
      </c>
    </row>
    <row r="696" s="2" customFormat="1" ht="36" customHeight="1">
      <c r="A696" s="39"/>
      <c r="B696" s="40"/>
      <c r="C696" s="245" t="s">
        <v>768</v>
      </c>
      <c r="D696" s="245" t="s">
        <v>255</v>
      </c>
      <c r="E696" s="246" t="s">
        <v>1042</v>
      </c>
      <c r="F696" s="247" t="s">
        <v>1043</v>
      </c>
      <c r="G696" s="248" t="s">
        <v>185</v>
      </c>
      <c r="H696" s="249">
        <v>1235.52</v>
      </c>
      <c r="I696" s="250"/>
      <c r="J696" s="251">
        <f>ROUND(I696*H696,2)</f>
        <v>0</v>
      </c>
      <c r="K696" s="247" t="s">
        <v>258</v>
      </c>
      <c r="L696" s="45"/>
      <c r="M696" s="252" t="s">
        <v>1</v>
      </c>
      <c r="N696" s="253" t="s">
        <v>47</v>
      </c>
      <c r="O696" s="92"/>
      <c r="P696" s="254">
        <f>O696*H696</f>
        <v>0</v>
      </c>
      <c r="Q696" s="254">
        <v>0</v>
      </c>
      <c r="R696" s="254">
        <f>Q696*H696</f>
        <v>0</v>
      </c>
      <c r="S696" s="254">
        <v>0</v>
      </c>
      <c r="T696" s="255">
        <f>S696*H696</f>
        <v>0</v>
      </c>
      <c r="U696" s="39"/>
      <c r="V696" s="39"/>
      <c r="W696" s="39"/>
      <c r="X696" s="39"/>
      <c r="Y696" s="39"/>
      <c r="Z696" s="39"/>
      <c r="AA696" s="39"/>
      <c r="AB696" s="39"/>
      <c r="AC696" s="39"/>
      <c r="AD696" s="39"/>
      <c r="AE696" s="39"/>
      <c r="AR696" s="256" t="s">
        <v>259</v>
      </c>
      <c r="AT696" s="256" t="s">
        <v>255</v>
      </c>
      <c r="AU696" s="256" t="s">
        <v>14</v>
      </c>
      <c r="AY696" s="18" t="s">
        <v>253</v>
      </c>
      <c r="BE696" s="257">
        <f>IF(N696="základní",J696,0)</f>
        <v>0</v>
      </c>
      <c r="BF696" s="257">
        <f>IF(N696="snížená",J696,0)</f>
        <v>0</v>
      </c>
      <c r="BG696" s="257">
        <f>IF(N696="zákl. přenesená",J696,0)</f>
        <v>0</v>
      </c>
      <c r="BH696" s="257">
        <f>IF(N696="sníž. přenesená",J696,0)</f>
        <v>0</v>
      </c>
      <c r="BI696" s="257">
        <f>IF(N696="nulová",J696,0)</f>
        <v>0</v>
      </c>
      <c r="BJ696" s="18" t="s">
        <v>90</v>
      </c>
      <c r="BK696" s="257">
        <f>ROUND(I696*H696,2)</f>
        <v>0</v>
      </c>
      <c r="BL696" s="18" t="s">
        <v>259</v>
      </c>
      <c r="BM696" s="256" t="s">
        <v>2041</v>
      </c>
    </row>
    <row r="697" s="2" customFormat="1">
      <c r="A697" s="39"/>
      <c r="B697" s="40"/>
      <c r="C697" s="41"/>
      <c r="D697" s="258" t="s">
        <v>261</v>
      </c>
      <c r="E697" s="41"/>
      <c r="F697" s="259" t="s">
        <v>1038</v>
      </c>
      <c r="G697" s="41"/>
      <c r="H697" s="41"/>
      <c r="I697" s="156"/>
      <c r="J697" s="41"/>
      <c r="K697" s="41"/>
      <c r="L697" s="45"/>
      <c r="M697" s="260"/>
      <c r="N697" s="261"/>
      <c r="O697" s="92"/>
      <c r="P697" s="92"/>
      <c r="Q697" s="92"/>
      <c r="R697" s="92"/>
      <c r="S697" s="92"/>
      <c r="T697" s="93"/>
      <c r="U697" s="39"/>
      <c r="V697" s="39"/>
      <c r="W697" s="39"/>
      <c r="X697" s="39"/>
      <c r="Y697" s="39"/>
      <c r="Z697" s="39"/>
      <c r="AA697" s="39"/>
      <c r="AB697" s="39"/>
      <c r="AC697" s="39"/>
      <c r="AD697" s="39"/>
      <c r="AE697" s="39"/>
      <c r="AT697" s="18" t="s">
        <v>261</v>
      </c>
      <c r="AU697" s="18" t="s">
        <v>14</v>
      </c>
    </row>
    <row r="698" s="13" customFormat="1">
      <c r="A698" s="13"/>
      <c r="B698" s="262"/>
      <c r="C698" s="263"/>
      <c r="D698" s="258" t="s">
        <v>266</v>
      </c>
      <c r="E698" s="264" t="s">
        <v>1</v>
      </c>
      <c r="F698" s="265" t="s">
        <v>2042</v>
      </c>
      <c r="G698" s="263"/>
      <c r="H698" s="266">
        <v>1235.52</v>
      </c>
      <c r="I698" s="267"/>
      <c r="J698" s="263"/>
      <c r="K698" s="263"/>
      <c r="L698" s="268"/>
      <c r="M698" s="269"/>
      <c r="N698" s="270"/>
      <c r="O698" s="270"/>
      <c r="P698" s="270"/>
      <c r="Q698" s="270"/>
      <c r="R698" s="270"/>
      <c r="S698" s="270"/>
      <c r="T698" s="271"/>
      <c r="U698" s="13"/>
      <c r="V698" s="13"/>
      <c r="W698" s="13"/>
      <c r="X698" s="13"/>
      <c r="Y698" s="13"/>
      <c r="Z698" s="13"/>
      <c r="AA698" s="13"/>
      <c r="AB698" s="13"/>
      <c r="AC698" s="13"/>
      <c r="AD698" s="13"/>
      <c r="AE698" s="13"/>
      <c r="AT698" s="272" t="s">
        <v>266</v>
      </c>
      <c r="AU698" s="272" t="s">
        <v>14</v>
      </c>
      <c r="AV698" s="13" t="s">
        <v>14</v>
      </c>
      <c r="AW698" s="13" t="s">
        <v>36</v>
      </c>
      <c r="AX698" s="13" t="s">
        <v>82</v>
      </c>
      <c r="AY698" s="272" t="s">
        <v>253</v>
      </c>
    </row>
    <row r="699" s="14" customFormat="1">
      <c r="A699" s="14"/>
      <c r="B699" s="273"/>
      <c r="C699" s="274"/>
      <c r="D699" s="258" t="s">
        <v>266</v>
      </c>
      <c r="E699" s="275" t="s">
        <v>1</v>
      </c>
      <c r="F699" s="276" t="s">
        <v>269</v>
      </c>
      <c r="G699" s="274"/>
      <c r="H699" s="277">
        <v>1235.52</v>
      </c>
      <c r="I699" s="278"/>
      <c r="J699" s="274"/>
      <c r="K699" s="274"/>
      <c r="L699" s="279"/>
      <c r="M699" s="280"/>
      <c r="N699" s="281"/>
      <c r="O699" s="281"/>
      <c r="P699" s="281"/>
      <c r="Q699" s="281"/>
      <c r="R699" s="281"/>
      <c r="S699" s="281"/>
      <c r="T699" s="282"/>
      <c r="U699" s="14"/>
      <c r="V699" s="14"/>
      <c r="W699" s="14"/>
      <c r="X699" s="14"/>
      <c r="Y699" s="14"/>
      <c r="Z699" s="14"/>
      <c r="AA699" s="14"/>
      <c r="AB699" s="14"/>
      <c r="AC699" s="14"/>
      <c r="AD699" s="14"/>
      <c r="AE699" s="14"/>
      <c r="AT699" s="283" t="s">
        <v>266</v>
      </c>
      <c r="AU699" s="283" t="s">
        <v>14</v>
      </c>
      <c r="AV699" s="14" t="s">
        <v>259</v>
      </c>
      <c r="AW699" s="14" t="s">
        <v>36</v>
      </c>
      <c r="AX699" s="14" t="s">
        <v>90</v>
      </c>
      <c r="AY699" s="283" t="s">
        <v>253</v>
      </c>
    </row>
    <row r="700" s="2" customFormat="1" ht="24" customHeight="1">
      <c r="A700" s="39"/>
      <c r="B700" s="40"/>
      <c r="C700" s="245" t="s">
        <v>773</v>
      </c>
      <c r="D700" s="245" t="s">
        <v>255</v>
      </c>
      <c r="E700" s="246" t="s">
        <v>1048</v>
      </c>
      <c r="F700" s="247" t="s">
        <v>1049</v>
      </c>
      <c r="G700" s="248" t="s">
        <v>185</v>
      </c>
      <c r="H700" s="249">
        <v>102.95999999999999</v>
      </c>
      <c r="I700" s="250"/>
      <c r="J700" s="251">
        <f>ROUND(I700*H700,2)</f>
        <v>0</v>
      </c>
      <c r="K700" s="247" t="s">
        <v>258</v>
      </c>
      <c r="L700" s="45"/>
      <c r="M700" s="252" t="s">
        <v>1</v>
      </c>
      <c r="N700" s="253" t="s">
        <v>47</v>
      </c>
      <c r="O700" s="92"/>
      <c r="P700" s="254">
        <f>O700*H700</f>
        <v>0</v>
      </c>
      <c r="Q700" s="254">
        <v>0</v>
      </c>
      <c r="R700" s="254">
        <f>Q700*H700</f>
        <v>0</v>
      </c>
      <c r="S700" s="254">
        <v>0</v>
      </c>
      <c r="T700" s="255">
        <f>S700*H700</f>
        <v>0</v>
      </c>
      <c r="U700" s="39"/>
      <c r="V700" s="39"/>
      <c r="W700" s="39"/>
      <c r="X700" s="39"/>
      <c r="Y700" s="39"/>
      <c r="Z700" s="39"/>
      <c r="AA700" s="39"/>
      <c r="AB700" s="39"/>
      <c r="AC700" s="39"/>
      <c r="AD700" s="39"/>
      <c r="AE700" s="39"/>
      <c r="AR700" s="256" t="s">
        <v>259</v>
      </c>
      <c r="AT700" s="256" t="s">
        <v>255</v>
      </c>
      <c r="AU700" s="256" t="s">
        <v>14</v>
      </c>
      <c r="AY700" s="18" t="s">
        <v>253</v>
      </c>
      <c r="BE700" s="257">
        <f>IF(N700="základní",J700,0)</f>
        <v>0</v>
      </c>
      <c r="BF700" s="257">
        <f>IF(N700="snížená",J700,0)</f>
        <v>0</v>
      </c>
      <c r="BG700" s="257">
        <f>IF(N700="zákl. přenesená",J700,0)</f>
        <v>0</v>
      </c>
      <c r="BH700" s="257">
        <f>IF(N700="sníž. přenesená",J700,0)</f>
        <v>0</v>
      </c>
      <c r="BI700" s="257">
        <f>IF(N700="nulová",J700,0)</f>
        <v>0</v>
      </c>
      <c r="BJ700" s="18" t="s">
        <v>90</v>
      </c>
      <c r="BK700" s="257">
        <f>ROUND(I700*H700,2)</f>
        <v>0</v>
      </c>
      <c r="BL700" s="18" t="s">
        <v>259</v>
      </c>
      <c r="BM700" s="256" t="s">
        <v>2043</v>
      </c>
    </row>
    <row r="701" s="2" customFormat="1">
      <c r="A701" s="39"/>
      <c r="B701" s="40"/>
      <c r="C701" s="41"/>
      <c r="D701" s="258" t="s">
        <v>261</v>
      </c>
      <c r="E701" s="41"/>
      <c r="F701" s="259" t="s">
        <v>1051</v>
      </c>
      <c r="G701" s="41"/>
      <c r="H701" s="41"/>
      <c r="I701" s="156"/>
      <c r="J701" s="41"/>
      <c r="K701" s="41"/>
      <c r="L701" s="45"/>
      <c r="M701" s="260"/>
      <c r="N701" s="261"/>
      <c r="O701" s="92"/>
      <c r="P701" s="92"/>
      <c r="Q701" s="92"/>
      <c r="R701" s="92"/>
      <c r="S701" s="92"/>
      <c r="T701" s="93"/>
      <c r="U701" s="39"/>
      <c r="V701" s="39"/>
      <c r="W701" s="39"/>
      <c r="X701" s="39"/>
      <c r="Y701" s="39"/>
      <c r="Z701" s="39"/>
      <c r="AA701" s="39"/>
      <c r="AB701" s="39"/>
      <c r="AC701" s="39"/>
      <c r="AD701" s="39"/>
      <c r="AE701" s="39"/>
      <c r="AT701" s="18" t="s">
        <v>261</v>
      </c>
      <c r="AU701" s="18" t="s">
        <v>14</v>
      </c>
    </row>
    <row r="702" s="13" customFormat="1">
      <c r="A702" s="13"/>
      <c r="B702" s="262"/>
      <c r="C702" s="263"/>
      <c r="D702" s="258" t="s">
        <v>266</v>
      </c>
      <c r="E702" s="264" t="s">
        <v>1</v>
      </c>
      <c r="F702" s="265" t="s">
        <v>2044</v>
      </c>
      <c r="G702" s="263"/>
      <c r="H702" s="266">
        <v>51.479999999999997</v>
      </c>
      <c r="I702" s="267"/>
      <c r="J702" s="263"/>
      <c r="K702" s="263"/>
      <c r="L702" s="268"/>
      <c r="M702" s="269"/>
      <c r="N702" s="270"/>
      <c r="O702" s="270"/>
      <c r="P702" s="270"/>
      <c r="Q702" s="270"/>
      <c r="R702" s="270"/>
      <c r="S702" s="270"/>
      <c r="T702" s="271"/>
      <c r="U702" s="13"/>
      <c r="V702" s="13"/>
      <c r="W702" s="13"/>
      <c r="X702" s="13"/>
      <c r="Y702" s="13"/>
      <c r="Z702" s="13"/>
      <c r="AA702" s="13"/>
      <c r="AB702" s="13"/>
      <c r="AC702" s="13"/>
      <c r="AD702" s="13"/>
      <c r="AE702" s="13"/>
      <c r="AT702" s="272" t="s">
        <v>266</v>
      </c>
      <c r="AU702" s="272" t="s">
        <v>14</v>
      </c>
      <c r="AV702" s="13" t="s">
        <v>14</v>
      </c>
      <c r="AW702" s="13" t="s">
        <v>36</v>
      </c>
      <c r="AX702" s="13" t="s">
        <v>82</v>
      </c>
      <c r="AY702" s="272" t="s">
        <v>253</v>
      </c>
    </row>
    <row r="703" s="13" customFormat="1">
      <c r="A703" s="13"/>
      <c r="B703" s="262"/>
      <c r="C703" s="263"/>
      <c r="D703" s="258" t="s">
        <v>266</v>
      </c>
      <c r="E703" s="264" t="s">
        <v>1</v>
      </c>
      <c r="F703" s="265" t="s">
        <v>2045</v>
      </c>
      <c r="G703" s="263"/>
      <c r="H703" s="266">
        <v>51.479999999999997</v>
      </c>
      <c r="I703" s="267"/>
      <c r="J703" s="263"/>
      <c r="K703" s="263"/>
      <c r="L703" s="268"/>
      <c r="M703" s="269"/>
      <c r="N703" s="270"/>
      <c r="O703" s="270"/>
      <c r="P703" s="270"/>
      <c r="Q703" s="270"/>
      <c r="R703" s="270"/>
      <c r="S703" s="270"/>
      <c r="T703" s="271"/>
      <c r="U703" s="13"/>
      <c r="V703" s="13"/>
      <c r="W703" s="13"/>
      <c r="X703" s="13"/>
      <c r="Y703" s="13"/>
      <c r="Z703" s="13"/>
      <c r="AA703" s="13"/>
      <c r="AB703" s="13"/>
      <c r="AC703" s="13"/>
      <c r="AD703" s="13"/>
      <c r="AE703" s="13"/>
      <c r="AT703" s="272" t="s">
        <v>266</v>
      </c>
      <c r="AU703" s="272" t="s">
        <v>14</v>
      </c>
      <c r="AV703" s="13" t="s">
        <v>14</v>
      </c>
      <c r="AW703" s="13" t="s">
        <v>36</v>
      </c>
      <c r="AX703" s="13" t="s">
        <v>82</v>
      </c>
      <c r="AY703" s="272" t="s">
        <v>253</v>
      </c>
    </row>
    <row r="704" s="14" customFormat="1">
      <c r="A704" s="14"/>
      <c r="B704" s="273"/>
      <c r="C704" s="274"/>
      <c r="D704" s="258" t="s">
        <v>266</v>
      </c>
      <c r="E704" s="275" t="s">
        <v>1</v>
      </c>
      <c r="F704" s="276" t="s">
        <v>269</v>
      </c>
      <c r="G704" s="274"/>
      <c r="H704" s="277">
        <v>102.95999999999999</v>
      </c>
      <c r="I704" s="278"/>
      <c r="J704" s="274"/>
      <c r="K704" s="274"/>
      <c r="L704" s="279"/>
      <c r="M704" s="280"/>
      <c r="N704" s="281"/>
      <c r="O704" s="281"/>
      <c r="P704" s="281"/>
      <c r="Q704" s="281"/>
      <c r="R704" s="281"/>
      <c r="S704" s="281"/>
      <c r="T704" s="282"/>
      <c r="U704" s="14"/>
      <c r="V704" s="14"/>
      <c r="W704" s="14"/>
      <c r="X704" s="14"/>
      <c r="Y704" s="14"/>
      <c r="Z704" s="14"/>
      <c r="AA704" s="14"/>
      <c r="AB704" s="14"/>
      <c r="AC704" s="14"/>
      <c r="AD704" s="14"/>
      <c r="AE704" s="14"/>
      <c r="AT704" s="283" t="s">
        <v>266</v>
      </c>
      <c r="AU704" s="283" t="s">
        <v>14</v>
      </c>
      <c r="AV704" s="14" t="s">
        <v>259</v>
      </c>
      <c r="AW704" s="14" t="s">
        <v>36</v>
      </c>
      <c r="AX704" s="14" t="s">
        <v>90</v>
      </c>
      <c r="AY704" s="283" t="s">
        <v>253</v>
      </c>
    </row>
    <row r="705" s="2" customFormat="1" ht="36" customHeight="1">
      <c r="A705" s="39"/>
      <c r="B705" s="40"/>
      <c r="C705" s="245" t="s">
        <v>783</v>
      </c>
      <c r="D705" s="245" t="s">
        <v>255</v>
      </c>
      <c r="E705" s="246" t="s">
        <v>1074</v>
      </c>
      <c r="F705" s="247" t="s">
        <v>1075</v>
      </c>
      <c r="G705" s="248" t="s">
        <v>185</v>
      </c>
      <c r="H705" s="249">
        <v>51.479999999999997</v>
      </c>
      <c r="I705" s="250"/>
      <c r="J705" s="251">
        <f>ROUND(I705*H705,2)</f>
        <v>0</v>
      </c>
      <c r="K705" s="247" t="s">
        <v>258</v>
      </c>
      <c r="L705" s="45"/>
      <c r="M705" s="252" t="s">
        <v>1</v>
      </c>
      <c r="N705" s="253" t="s">
        <v>47</v>
      </c>
      <c r="O705" s="92"/>
      <c r="P705" s="254">
        <f>O705*H705</f>
        <v>0</v>
      </c>
      <c r="Q705" s="254">
        <v>0</v>
      </c>
      <c r="R705" s="254">
        <f>Q705*H705</f>
        <v>0</v>
      </c>
      <c r="S705" s="254">
        <v>0</v>
      </c>
      <c r="T705" s="255">
        <f>S705*H705</f>
        <v>0</v>
      </c>
      <c r="U705" s="39"/>
      <c r="V705" s="39"/>
      <c r="W705" s="39"/>
      <c r="X705" s="39"/>
      <c r="Y705" s="39"/>
      <c r="Z705" s="39"/>
      <c r="AA705" s="39"/>
      <c r="AB705" s="39"/>
      <c r="AC705" s="39"/>
      <c r="AD705" s="39"/>
      <c r="AE705" s="39"/>
      <c r="AR705" s="256" t="s">
        <v>259</v>
      </c>
      <c r="AT705" s="256" t="s">
        <v>255</v>
      </c>
      <c r="AU705" s="256" t="s">
        <v>14</v>
      </c>
      <c r="AY705" s="18" t="s">
        <v>253</v>
      </c>
      <c r="BE705" s="257">
        <f>IF(N705="základní",J705,0)</f>
        <v>0</v>
      </c>
      <c r="BF705" s="257">
        <f>IF(N705="snížená",J705,0)</f>
        <v>0</v>
      </c>
      <c r="BG705" s="257">
        <f>IF(N705="zákl. přenesená",J705,0)</f>
        <v>0</v>
      </c>
      <c r="BH705" s="257">
        <f>IF(N705="sníž. přenesená",J705,0)</f>
        <v>0</v>
      </c>
      <c r="BI705" s="257">
        <f>IF(N705="nulová",J705,0)</f>
        <v>0</v>
      </c>
      <c r="BJ705" s="18" t="s">
        <v>90</v>
      </c>
      <c r="BK705" s="257">
        <f>ROUND(I705*H705,2)</f>
        <v>0</v>
      </c>
      <c r="BL705" s="18" t="s">
        <v>259</v>
      </c>
      <c r="BM705" s="256" t="s">
        <v>2046</v>
      </c>
    </row>
    <row r="706" s="2" customFormat="1">
      <c r="A706" s="39"/>
      <c r="B706" s="40"/>
      <c r="C706" s="41"/>
      <c r="D706" s="258" t="s">
        <v>261</v>
      </c>
      <c r="E706" s="41"/>
      <c r="F706" s="259" t="s">
        <v>1077</v>
      </c>
      <c r="G706" s="41"/>
      <c r="H706" s="41"/>
      <c r="I706" s="156"/>
      <c r="J706" s="41"/>
      <c r="K706" s="41"/>
      <c r="L706" s="45"/>
      <c r="M706" s="260"/>
      <c r="N706" s="261"/>
      <c r="O706" s="92"/>
      <c r="P706" s="92"/>
      <c r="Q706" s="92"/>
      <c r="R706" s="92"/>
      <c r="S706" s="92"/>
      <c r="T706" s="93"/>
      <c r="U706" s="39"/>
      <c r="V706" s="39"/>
      <c r="W706" s="39"/>
      <c r="X706" s="39"/>
      <c r="Y706" s="39"/>
      <c r="Z706" s="39"/>
      <c r="AA706" s="39"/>
      <c r="AB706" s="39"/>
      <c r="AC706" s="39"/>
      <c r="AD706" s="39"/>
      <c r="AE706" s="39"/>
      <c r="AT706" s="18" t="s">
        <v>261</v>
      </c>
      <c r="AU706" s="18" t="s">
        <v>14</v>
      </c>
    </row>
    <row r="707" s="13" customFormat="1">
      <c r="A707" s="13"/>
      <c r="B707" s="262"/>
      <c r="C707" s="263"/>
      <c r="D707" s="258" t="s">
        <v>266</v>
      </c>
      <c r="E707" s="264" t="s">
        <v>1</v>
      </c>
      <c r="F707" s="265" t="s">
        <v>183</v>
      </c>
      <c r="G707" s="263"/>
      <c r="H707" s="266">
        <v>51.479999999999997</v>
      </c>
      <c r="I707" s="267"/>
      <c r="J707" s="263"/>
      <c r="K707" s="263"/>
      <c r="L707" s="268"/>
      <c r="M707" s="269"/>
      <c r="N707" s="270"/>
      <c r="O707" s="270"/>
      <c r="P707" s="270"/>
      <c r="Q707" s="270"/>
      <c r="R707" s="270"/>
      <c r="S707" s="270"/>
      <c r="T707" s="271"/>
      <c r="U707" s="13"/>
      <c r="V707" s="13"/>
      <c r="W707" s="13"/>
      <c r="X707" s="13"/>
      <c r="Y707" s="13"/>
      <c r="Z707" s="13"/>
      <c r="AA707" s="13"/>
      <c r="AB707" s="13"/>
      <c r="AC707" s="13"/>
      <c r="AD707" s="13"/>
      <c r="AE707" s="13"/>
      <c r="AT707" s="272" t="s">
        <v>266</v>
      </c>
      <c r="AU707" s="272" t="s">
        <v>14</v>
      </c>
      <c r="AV707" s="13" t="s">
        <v>14</v>
      </c>
      <c r="AW707" s="13" t="s">
        <v>36</v>
      </c>
      <c r="AX707" s="13" t="s">
        <v>82</v>
      </c>
      <c r="AY707" s="272" t="s">
        <v>253</v>
      </c>
    </row>
    <row r="708" s="14" customFormat="1">
      <c r="A708" s="14"/>
      <c r="B708" s="273"/>
      <c r="C708" s="274"/>
      <c r="D708" s="258" t="s">
        <v>266</v>
      </c>
      <c r="E708" s="275" t="s">
        <v>1</v>
      </c>
      <c r="F708" s="276" t="s">
        <v>269</v>
      </c>
      <c r="G708" s="274"/>
      <c r="H708" s="277">
        <v>51.479999999999997</v>
      </c>
      <c r="I708" s="278"/>
      <c r="J708" s="274"/>
      <c r="K708" s="274"/>
      <c r="L708" s="279"/>
      <c r="M708" s="280"/>
      <c r="N708" s="281"/>
      <c r="O708" s="281"/>
      <c r="P708" s="281"/>
      <c r="Q708" s="281"/>
      <c r="R708" s="281"/>
      <c r="S708" s="281"/>
      <c r="T708" s="282"/>
      <c r="U708" s="14"/>
      <c r="V708" s="14"/>
      <c r="W708" s="14"/>
      <c r="X708" s="14"/>
      <c r="Y708" s="14"/>
      <c r="Z708" s="14"/>
      <c r="AA708" s="14"/>
      <c r="AB708" s="14"/>
      <c r="AC708" s="14"/>
      <c r="AD708" s="14"/>
      <c r="AE708" s="14"/>
      <c r="AT708" s="283" t="s">
        <v>266</v>
      </c>
      <c r="AU708" s="283" t="s">
        <v>14</v>
      </c>
      <c r="AV708" s="14" t="s">
        <v>259</v>
      </c>
      <c r="AW708" s="14" t="s">
        <v>36</v>
      </c>
      <c r="AX708" s="14" t="s">
        <v>90</v>
      </c>
      <c r="AY708" s="283" t="s">
        <v>253</v>
      </c>
    </row>
    <row r="709" s="12" customFormat="1" ht="22.8" customHeight="1">
      <c r="A709" s="12"/>
      <c r="B709" s="229"/>
      <c r="C709" s="230"/>
      <c r="D709" s="231" t="s">
        <v>81</v>
      </c>
      <c r="E709" s="243" t="s">
        <v>1086</v>
      </c>
      <c r="F709" s="243" t="s">
        <v>1087</v>
      </c>
      <c r="G709" s="230"/>
      <c r="H709" s="230"/>
      <c r="I709" s="233"/>
      <c r="J709" s="244">
        <f>BK709</f>
        <v>0</v>
      </c>
      <c r="K709" s="230"/>
      <c r="L709" s="235"/>
      <c r="M709" s="236"/>
      <c r="N709" s="237"/>
      <c r="O709" s="237"/>
      <c r="P709" s="238">
        <f>SUM(P710:P713)</f>
        <v>0</v>
      </c>
      <c r="Q709" s="237"/>
      <c r="R709" s="238">
        <f>SUM(R710:R713)</f>
        <v>0</v>
      </c>
      <c r="S709" s="237"/>
      <c r="T709" s="239">
        <f>SUM(T710:T713)</f>
        <v>0</v>
      </c>
      <c r="U709" s="12"/>
      <c r="V709" s="12"/>
      <c r="W709" s="12"/>
      <c r="X709" s="12"/>
      <c r="Y709" s="12"/>
      <c r="Z709" s="12"/>
      <c r="AA709" s="12"/>
      <c r="AB709" s="12"/>
      <c r="AC709" s="12"/>
      <c r="AD709" s="12"/>
      <c r="AE709" s="12"/>
      <c r="AR709" s="240" t="s">
        <v>90</v>
      </c>
      <c r="AT709" s="241" t="s">
        <v>81</v>
      </c>
      <c r="AU709" s="241" t="s">
        <v>90</v>
      </c>
      <c r="AY709" s="240" t="s">
        <v>253</v>
      </c>
      <c r="BK709" s="242">
        <f>SUM(BK710:BK713)</f>
        <v>0</v>
      </c>
    </row>
    <row r="710" s="2" customFormat="1" ht="36" customHeight="1">
      <c r="A710" s="39"/>
      <c r="B710" s="40"/>
      <c r="C710" s="245" t="s">
        <v>788</v>
      </c>
      <c r="D710" s="245" t="s">
        <v>255</v>
      </c>
      <c r="E710" s="246" t="s">
        <v>2047</v>
      </c>
      <c r="F710" s="247" t="s">
        <v>2048</v>
      </c>
      <c r="G710" s="248" t="s">
        <v>185</v>
      </c>
      <c r="H710" s="249">
        <v>126.96899999999999</v>
      </c>
      <c r="I710" s="250"/>
      <c r="J710" s="251">
        <f>ROUND(I710*H710,2)</f>
        <v>0</v>
      </c>
      <c r="K710" s="247" t="s">
        <v>258</v>
      </c>
      <c r="L710" s="45"/>
      <c r="M710" s="252" t="s">
        <v>1</v>
      </c>
      <c r="N710" s="253" t="s">
        <v>47</v>
      </c>
      <c r="O710" s="92"/>
      <c r="P710" s="254">
        <f>O710*H710</f>
        <v>0</v>
      </c>
      <c r="Q710" s="254">
        <v>0</v>
      </c>
      <c r="R710" s="254">
        <f>Q710*H710</f>
        <v>0</v>
      </c>
      <c r="S710" s="254">
        <v>0</v>
      </c>
      <c r="T710" s="255">
        <f>S710*H710</f>
        <v>0</v>
      </c>
      <c r="U710" s="39"/>
      <c r="V710" s="39"/>
      <c r="W710" s="39"/>
      <c r="X710" s="39"/>
      <c r="Y710" s="39"/>
      <c r="Z710" s="39"/>
      <c r="AA710" s="39"/>
      <c r="AB710" s="39"/>
      <c r="AC710" s="39"/>
      <c r="AD710" s="39"/>
      <c r="AE710" s="39"/>
      <c r="AR710" s="256" t="s">
        <v>259</v>
      </c>
      <c r="AT710" s="256" t="s">
        <v>255</v>
      </c>
      <c r="AU710" s="256" t="s">
        <v>14</v>
      </c>
      <c r="AY710" s="18" t="s">
        <v>253</v>
      </c>
      <c r="BE710" s="257">
        <f>IF(N710="základní",J710,0)</f>
        <v>0</v>
      </c>
      <c r="BF710" s="257">
        <f>IF(N710="snížená",J710,0)</f>
        <v>0</v>
      </c>
      <c r="BG710" s="257">
        <f>IF(N710="zákl. přenesená",J710,0)</f>
        <v>0</v>
      </c>
      <c r="BH710" s="257">
        <f>IF(N710="sníž. přenesená",J710,0)</f>
        <v>0</v>
      </c>
      <c r="BI710" s="257">
        <f>IF(N710="nulová",J710,0)</f>
        <v>0</v>
      </c>
      <c r="BJ710" s="18" t="s">
        <v>90</v>
      </c>
      <c r="BK710" s="257">
        <f>ROUND(I710*H710,2)</f>
        <v>0</v>
      </c>
      <c r="BL710" s="18" t="s">
        <v>259</v>
      </c>
      <c r="BM710" s="256" t="s">
        <v>2049</v>
      </c>
    </row>
    <row r="711" s="2" customFormat="1">
      <c r="A711" s="39"/>
      <c r="B711" s="40"/>
      <c r="C711" s="41"/>
      <c r="D711" s="258" t="s">
        <v>261</v>
      </c>
      <c r="E711" s="41"/>
      <c r="F711" s="259" t="s">
        <v>2050</v>
      </c>
      <c r="G711" s="41"/>
      <c r="H711" s="41"/>
      <c r="I711" s="156"/>
      <c r="J711" s="41"/>
      <c r="K711" s="41"/>
      <c r="L711" s="45"/>
      <c r="M711" s="260"/>
      <c r="N711" s="261"/>
      <c r="O711" s="92"/>
      <c r="P711" s="92"/>
      <c r="Q711" s="92"/>
      <c r="R711" s="92"/>
      <c r="S711" s="92"/>
      <c r="T711" s="93"/>
      <c r="U711" s="39"/>
      <c r="V711" s="39"/>
      <c r="W711" s="39"/>
      <c r="X711" s="39"/>
      <c r="Y711" s="39"/>
      <c r="Z711" s="39"/>
      <c r="AA711" s="39"/>
      <c r="AB711" s="39"/>
      <c r="AC711" s="39"/>
      <c r="AD711" s="39"/>
      <c r="AE711" s="39"/>
      <c r="AT711" s="18" t="s">
        <v>261</v>
      </c>
      <c r="AU711" s="18" t="s">
        <v>14</v>
      </c>
    </row>
    <row r="712" s="2" customFormat="1" ht="48" customHeight="1">
      <c r="A712" s="39"/>
      <c r="B712" s="40"/>
      <c r="C712" s="245" t="s">
        <v>793</v>
      </c>
      <c r="D712" s="245" t="s">
        <v>255</v>
      </c>
      <c r="E712" s="246" t="s">
        <v>2051</v>
      </c>
      <c r="F712" s="247" t="s">
        <v>2052</v>
      </c>
      <c r="G712" s="248" t="s">
        <v>185</v>
      </c>
      <c r="H712" s="249">
        <v>126.96899999999999</v>
      </c>
      <c r="I712" s="250"/>
      <c r="J712" s="251">
        <f>ROUND(I712*H712,2)</f>
        <v>0</v>
      </c>
      <c r="K712" s="247" t="s">
        <v>258</v>
      </c>
      <c r="L712" s="45"/>
      <c r="M712" s="252" t="s">
        <v>1</v>
      </c>
      <c r="N712" s="253" t="s">
        <v>47</v>
      </c>
      <c r="O712" s="92"/>
      <c r="P712" s="254">
        <f>O712*H712</f>
        <v>0</v>
      </c>
      <c r="Q712" s="254">
        <v>0</v>
      </c>
      <c r="R712" s="254">
        <f>Q712*H712</f>
        <v>0</v>
      </c>
      <c r="S712" s="254">
        <v>0</v>
      </c>
      <c r="T712" s="255">
        <f>S712*H712</f>
        <v>0</v>
      </c>
      <c r="U712" s="39"/>
      <c r="V712" s="39"/>
      <c r="W712" s="39"/>
      <c r="X712" s="39"/>
      <c r="Y712" s="39"/>
      <c r="Z712" s="39"/>
      <c r="AA712" s="39"/>
      <c r="AB712" s="39"/>
      <c r="AC712" s="39"/>
      <c r="AD712" s="39"/>
      <c r="AE712" s="39"/>
      <c r="AR712" s="256" t="s">
        <v>259</v>
      </c>
      <c r="AT712" s="256" t="s">
        <v>255</v>
      </c>
      <c r="AU712" s="256" t="s">
        <v>14</v>
      </c>
      <c r="AY712" s="18" t="s">
        <v>253</v>
      </c>
      <c r="BE712" s="257">
        <f>IF(N712="základní",J712,0)</f>
        <v>0</v>
      </c>
      <c r="BF712" s="257">
        <f>IF(N712="snížená",J712,0)</f>
        <v>0</v>
      </c>
      <c r="BG712" s="257">
        <f>IF(N712="zákl. přenesená",J712,0)</f>
        <v>0</v>
      </c>
      <c r="BH712" s="257">
        <f>IF(N712="sníž. přenesená",J712,0)</f>
        <v>0</v>
      </c>
      <c r="BI712" s="257">
        <f>IF(N712="nulová",J712,0)</f>
        <v>0</v>
      </c>
      <c r="BJ712" s="18" t="s">
        <v>90</v>
      </c>
      <c r="BK712" s="257">
        <f>ROUND(I712*H712,2)</f>
        <v>0</v>
      </c>
      <c r="BL712" s="18" t="s">
        <v>259</v>
      </c>
      <c r="BM712" s="256" t="s">
        <v>2053</v>
      </c>
    </row>
    <row r="713" s="2" customFormat="1">
      <c r="A713" s="39"/>
      <c r="B713" s="40"/>
      <c r="C713" s="41"/>
      <c r="D713" s="258" t="s">
        <v>261</v>
      </c>
      <c r="E713" s="41"/>
      <c r="F713" s="259" t="s">
        <v>2050</v>
      </c>
      <c r="G713" s="41"/>
      <c r="H713" s="41"/>
      <c r="I713" s="156"/>
      <c r="J713" s="41"/>
      <c r="K713" s="41"/>
      <c r="L713" s="45"/>
      <c r="M713" s="260"/>
      <c r="N713" s="261"/>
      <c r="O713" s="92"/>
      <c r="P713" s="92"/>
      <c r="Q713" s="92"/>
      <c r="R713" s="92"/>
      <c r="S713" s="92"/>
      <c r="T713" s="93"/>
      <c r="U713" s="39"/>
      <c r="V713" s="39"/>
      <c r="W713" s="39"/>
      <c r="X713" s="39"/>
      <c r="Y713" s="39"/>
      <c r="Z713" s="39"/>
      <c r="AA713" s="39"/>
      <c r="AB713" s="39"/>
      <c r="AC713" s="39"/>
      <c r="AD713" s="39"/>
      <c r="AE713" s="39"/>
      <c r="AT713" s="18" t="s">
        <v>261</v>
      </c>
      <c r="AU713" s="18" t="s">
        <v>14</v>
      </c>
    </row>
    <row r="714" s="12" customFormat="1" ht="25.92" customHeight="1">
      <c r="A714" s="12"/>
      <c r="B714" s="229"/>
      <c r="C714" s="230"/>
      <c r="D714" s="231" t="s">
        <v>81</v>
      </c>
      <c r="E714" s="232" t="s">
        <v>2054</v>
      </c>
      <c r="F714" s="232" t="s">
        <v>2055</v>
      </c>
      <c r="G714" s="230"/>
      <c r="H714" s="230"/>
      <c r="I714" s="233"/>
      <c r="J714" s="234">
        <f>BK714</f>
        <v>0</v>
      </c>
      <c r="K714" s="230"/>
      <c r="L714" s="235"/>
      <c r="M714" s="236"/>
      <c r="N714" s="237"/>
      <c r="O714" s="237"/>
      <c r="P714" s="238">
        <f>P715</f>
        <v>0</v>
      </c>
      <c r="Q714" s="237"/>
      <c r="R714" s="238">
        <f>R715</f>
        <v>8.9955980880999995</v>
      </c>
      <c r="S714" s="237"/>
      <c r="T714" s="239">
        <f>T715</f>
        <v>3.7440000000000002</v>
      </c>
      <c r="U714" s="12"/>
      <c r="V714" s="12"/>
      <c r="W714" s="12"/>
      <c r="X714" s="12"/>
      <c r="Y714" s="12"/>
      <c r="Z714" s="12"/>
      <c r="AA714" s="12"/>
      <c r="AB714" s="12"/>
      <c r="AC714" s="12"/>
      <c r="AD714" s="12"/>
      <c r="AE714" s="12"/>
      <c r="AR714" s="240" t="s">
        <v>14</v>
      </c>
      <c r="AT714" s="241" t="s">
        <v>81</v>
      </c>
      <c r="AU714" s="241" t="s">
        <v>82</v>
      </c>
      <c r="AY714" s="240" t="s">
        <v>253</v>
      </c>
      <c r="BK714" s="242">
        <f>BK715</f>
        <v>0</v>
      </c>
    </row>
    <row r="715" s="12" customFormat="1" ht="22.8" customHeight="1">
      <c r="A715" s="12"/>
      <c r="B715" s="229"/>
      <c r="C715" s="230"/>
      <c r="D715" s="231" t="s">
        <v>81</v>
      </c>
      <c r="E715" s="243" t="s">
        <v>2056</v>
      </c>
      <c r="F715" s="243" t="s">
        <v>2057</v>
      </c>
      <c r="G715" s="230"/>
      <c r="H715" s="230"/>
      <c r="I715" s="233"/>
      <c r="J715" s="244">
        <f>BK715</f>
        <v>0</v>
      </c>
      <c r="K715" s="230"/>
      <c r="L715" s="235"/>
      <c r="M715" s="236"/>
      <c r="N715" s="237"/>
      <c r="O715" s="237"/>
      <c r="P715" s="238">
        <f>SUM(P716:P779)</f>
        <v>0</v>
      </c>
      <c r="Q715" s="237"/>
      <c r="R715" s="238">
        <f>SUM(R716:R779)</f>
        <v>8.9955980880999995</v>
      </c>
      <c r="S715" s="237"/>
      <c r="T715" s="239">
        <f>SUM(T716:T779)</f>
        <v>3.7440000000000002</v>
      </c>
      <c r="U715" s="12"/>
      <c r="V715" s="12"/>
      <c r="W715" s="12"/>
      <c r="X715" s="12"/>
      <c r="Y715" s="12"/>
      <c r="Z715" s="12"/>
      <c r="AA715" s="12"/>
      <c r="AB715" s="12"/>
      <c r="AC715" s="12"/>
      <c r="AD715" s="12"/>
      <c r="AE715" s="12"/>
      <c r="AR715" s="240" t="s">
        <v>14</v>
      </c>
      <c r="AT715" s="241" t="s">
        <v>81</v>
      </c>
      <c r="AU715" s="241" t="s">
        <v>90</v>
      </c>
      <c r="AY715" s="240" t="s">
        <v>253</v>
      </c>
      <c r="BK715" s="242">
        <f>SUM(BK716:BK779)</f>
        <v>0</v>
      </c>
    </row>
    <row r="716" s="2" customFormat="1" ht="36" customHeight="1">
      <c r="A716" s="39"/>
      <c r="B716" s="40"/>
      <c r="C716" s="245" t="s">
        <v>797</v>
      </c>
      <c r="D716" s="245" t="s">
        <v>255</v>
      </c>
      <c r="E716" s="246" t="s">
        <v>2058</v>
      </c>
      <c r="F716" s="247" t="s">
        <v>2059</v>
      </c>
      <c r="G716" s="248" t="s">
        <v>144</v>
      </c>
      <c r="H716" s="249">
        <v>234</v>
      </c>
      <c r="I716" s="250"/>
      <c r="J716" s="251">
        <f>ROUND(I716*H716,2)</f>
        <v>0</v>
      </c>
      <c r="K716" s="247" t="s">
        <v>258</v>
      </c>
      <c r="L716" s="45"/>
      <c r="M716" s="252" t="s">
        <v>1</v>
      </c>
      <c r="N716" s="253" t="s">
        <v>47</v>
      </c>
      <c r="O716" s="92"/>
      <c r="P716" s="254">
        <f>O716*H716</f>
        <v>0</v>
      </c>
      <c r="Q716" s="254">
        <v>5.6400000000000002E-05</v>
      </c>
      <c r="R716" s="254">
        <f>Q716*H716</f>
        <v>0.0131976</v>
      </c>
      <c r="S716" s="254">
        <v>0</v>
      </c>
      <c r="T716" s="255">
        <f>S716*H716</f>
        <v>0</v>
      </c>
      <c r="U716" s="39"/>
      <c r="V716" s="39"/>
      <c r="W716" s="39"/>
      <c r="X716" s="39"/>
      <c r="Y716" s="39"/>
      <c r="Z716" s="39"/>
      <c r="AA716" s="39"/>
      <c r="AB716" s="39"/>
      <c r="AC716" s="39"/>
      <c r="AD716" s="39"/>
      <c r="AE716" s="39"/>
      <c r="AR716" s="256" t="s">
        <v>330</v>
      </c>
      <c r="AT716" s="256" t="s">
        <v>255</v>
      </c>
      <c r="AU716" s="256" t="s">
        <v>14</v>
      </c>
      <c r="AY716" s="18" t="s">
        <v>253</v>
      </c>
      <c r="BE716" s="257">
        <f>IF(N716="základní",J716,0)</f>
        <v>0</v>
      </c>
      <c r="BF716" s="257">
        <f>IF(N716="snížená",J716,0)</f>
        <v>0</v>
      </c>
      <c r="BG716" s="257">
        <f>IF(N716="zákl. přenesená",J716,0)</f>
        <v>0</v>
      </c>
      <c r="BH716" s="257">
        <f>IF(N716="sníž. přenesená",J716,0)</f>
        <v>0</v>
      </c>
      <c r="BI716" s="257">
        <f>IF(N716="nulová",J716,0)</f>
        <v>0</v>
      </c>
      <c r="BJ716" s="18" t="s">
        <v>90</v>
      </c>
      <c r="BK716" s="257">
        <f>ROUND(I716*H716,2)</f>
        <v>0</v>
      </c>
      <c r="BL716" s="18" t="s">
        <v>330</v>
      </c>
      <c r="BM716" s="256" t="s">
        <v>2060</v>
      </c>
    </row>
    <row r="717" s="2" customFormat="1">
      <c r="A717" s="39"/>
      <c r="B717" s="40"/>
      <c r="C717" s="41"/>
      <c r="D717" s="258" t="s">
        <v>261</v>
      </c>
      <c r="E717" s="41"/>
      <c r="F717" s="259" t="s">
        <v>2061</v>
      </c>
      <c r="G717" s="41"/>
      <c r="H717" s="41"/>
      <c r="I717" s="156"/>
      <c r="J717" s="41"/>
      <c r="K717" s="41"/>
      <c r="L717" s="45"/>
      <c r="M717" s="260"/>
      <c r="N717" s="261"/>
      <c r="O717" s="92"/>
      <c r="P717" s="92"/>
      <c r="Q717" s="92"/>
      <c r="R717" s="92"/>
      <c r="S717" s="92"/>
      <c r="T717" s="93"/>
      <c r="U717" s="39"/>
      <c r="V717" s="39"/>
      <c r="W717" s="39"/>
      <c r="X717" s="39"/>
      <c r="Y717" s="39"/>
      <c r="Z717" s="39"/>
      <c r="AA717" s="39"/>
      <c r="AB717" s="39"/>
      <c r="AC717" s="39"/>
      <c r="AD717" s="39"/>
      <c r="AE717" s="39"/>
      <c r="AT717" s="18" t="s">
        <v>261</v>
      </c>
      <c r="AU717" s="18" t="s">
        <v>14</v>
      </c>
    </row>
    <row r="718" s="13" customFormat="1">
      <c r="A718" s="13"/>
      <c r="B718" s="262"/>
      <c r="C718" s="263"/>
      <c r="D718" s="258" t="s">
        <v>266</v>
      </c>
      <c r="E718" s="264" t="s">
        <v>1</v>
      </c>
      <c r="F718" s="265" t="s">
        <v>2062</v>
      </c>
      <c r="G718" s="263"/>
      <c r="H718" s="266">
        <v>234</v>
      </c>
      <c r="I718" s="267"/>
      <c r="J718" s="263"/>
      <c r="K718" s="263"/>
      <c r="L718" s="268"/>
      <c r="M718" s="269"/>
      <c r="N718" s="270"/>
      <c r="O718" s="270"/>
      <c r="P718" s="270"/>
      <c r="Q718" s="270"/>
      <c r="R718" s="270"/>
      <c r="S718" s="270"/>
      <c r="T718" s="271"/>
      <c r="U718" s="13"/>
      <c r="V718" s="13"/>
      <c r="W718" s="13"/>
      <c r="X718" s="13"/>
      <c r="Y718" s="13"/>
      <c r="Z718" s="13"/>
      <c r="AA718" s="13"/>
      <c r="AB718" s="13"/>
      <c r="AC718" s="13"/>
      <c r="AD718" s="13"/>
      <c r="AE718" s="13"/>
      <c r="AT718" s="272" t="s">
        <v>266</v>
      </c>
      <c r="AU718" s="272" t="s">
        <v>14</v>
      </c>
      <c r="AV718" s="13" t="s">
        <v>14</v>
      </c>
      <c r="AW718" s="13" t="s">
        <v>36</v>
      </c>
      <c r="AX718" s="13" t="s">
        <v>82</v>
      </c>
      <c r="AY718" s="272" t="s">
        <v>253</v>
      </c>
    </row>
    <row r="719" s="14" customFormat="1">
      <c r="A719" s="14"/>
      <c r="B719" s="273"/>
      <c r="C719" s="274"/>
      <c r="D719" s="258" t="s">
        <v>266</v>
      </c>
      <c r="E719" s="275" t="s">
        <v>1</v>
      </c>
      <c r="F719" s="276" t="s">
        <v>269</v>
      </c>
      <c r="G719" s="274"/>
      <c r="H719" s="277">
        <v>234</v>
      </c>
      <c r="I719" s="278"/>
      <c r="J719" s="274"/>
      <c r="K719" s="274"/>
      <c r="L719" s="279"/>
      <c r="M719" s="280"/>
      <c r="N719" s="281"/>
      <c r="O719" s="281"/>
      <c r="P719" s="281"/>
      <c r="Q719" s="281"/>
      <c r="R719" s="281"/>
      <c r="S719" s="281"/>
      <c r="T719" s="282"/>
      <c r="U719" s="14"/>
      <c r="V719" s="14"/>
      <c r="W719" s="14"/>
      <c r="X719" s="14"/>
      <c r="Y719" s="14"/>
      <c r="Z719" s="14"/>
      <c r="AA719" s="14"/>
      <c r="AB719" s="14"/>
      <c r="AC719" s="14"/>
      <c r="AD719" s="14"/>
      <c r="AE719" s="14"/>
      <c r="AT719" s="283" t="s">
        <v>266</v>
      </c>
      <c r="AU719" s="283" t="s">
        <v>14</v>
      </c>
      <c r="AV719" s="14" t="s">
        <v>259</v>
      </c>
      <c r="AW719" s="14" t="s">
        <v>36</v>
      </c>
      <c r="AX719" s="14" t="s">
        <v>90</v>
      </c>
      <c r="AY719" s="283" t="s">
        <v>253</v>
      </c>
    </row>
    <row r="720" s="2" customFormat="1" ht="16.5" customHeight="1">
      <c r="A720" s="39"/>
      <c r="B720" s="40"/>
      <c r="C720" s="284" t="s">
        <v>802</v>
      </c>
      <c r="D720" s="284" t="s">
        <v>452</v>
      </c>
      <c r="E720" s="285" t="s">
        <v>2063</v>
      </c>
      <c r="F720" s="286" t="s">
        <v>2064</v>
      </c>
      <c r="G720" s="287" t="s">
        <v>144</v>
      </c>
      <c r="H720" s="288">
        <v>234</v>
      </c>
      <c r="I720" s="289"/>
      <c r="J720" s="290">
        <f>ROUND(I720*H720,2)</f>
        <v>0</v>
      </c>
      <c r="K720" s="286" t="s">
        <v>1</v>
      </c>
      <c r="L720" s="291"/>
      <c r="M720" s="292" t="s">
        <v>1</v>
      </c>
      <c r="N720" s="293" t="s">
        <v>47</v>
      </c>
      <c r="O720" s="92"/>
      <c r="P720" s="254">
        <f>O720*H720</f>
        <v>0</v>
      </c>
      <c r="Q720" s="254">
        <v>0.0040099999999999997</v>
      </c>
      <c r="R720" s="254">
        <f>Q720*H720</f>
        <v>0.93833999999999995</v>
      </c>
      <c r="S720" s="254">
        <v>0</v>
      </c>
      <c r="T720" s="255">
        <f>S720*H720</f>
        <v>0</v>
      </c>
      <c r="U720" s="39"/>
      <c r="V720" s="39"/>
      <c r="W720" s="39"/>
      <c r="X720" s="39"/>
      <c r="Y720" s="39"/>
      <c r="Z720" s="39"/>
      <c r="AA720" s="39"/>
      <c r="AB720" s="39"/>
      <c r="AC720" s="39"/>
      <c r="AD720" s="39"/>
      <c r="AE720" s="39"/>
      <c r="AR720" s="256" t="s">
        <v>414</v>
      </c>
      <c r="AT720" s="256" t="s">
        <v>452</v>
      </c>
      <c r="AU720" s="256" t="s">
        <v>14</v>
      </c>
      <c r="AY720" s="18" t="s">
        <v>253</v>
      </c>
      <c r="BE720" s="257">
        <f>IF(N720="základní",J720,0)</f>
        <v>0</v>
      </c>
      <c r="BF720" s="257">
        <f>IF(N720="snížená",J720,0)</f>
        <v>0</v>
      </c>
      <c r="BG720" s="257">
        <f>IF(N720="zákl. přenesená",J720,0)</f>
        <v>0</v>
      </c>
      <c r="BH720" s="257">
        <f>IF(N720="sníž. přenesená",J720,0)</f>
        <v>0</v>
      </c>
      <c r="BI720" s="257">
        <f>IF(N720="nulová",J720,0)</f>
        <v>0</v>
      </c>
      <c r="BJ720" s="18" t="s">
        <v>90</v>
      </c>
      <c r="BK720" s="257">
        <f>ROUND(I720*H720,2)</f>
        <v>0</v>
      </c>
      <c r="BL720" s="18" t="s">
        <v>330</v>
      </c>
      <c r="BM720" s="256" t="s">
        <v>2065</v>
      </c>
    </row>
    <row r="721" s="2" customFormat="1" ht="24" customHeight="1">
      <c r="A721" s="39"/>
      <c r="B721" s="40"/>
      <c r="C721" s="245" t="s">
        <v>810</v>
      </c>
      <c r="D721" s="245" t="s">
        <v>255</v>
      </c>
      <c r="E721" s="246" t="s">
        <v>2066</v>
      </c>
      <c r="F721" s="247" t="s">
        <v>2067</v>
      </c>
      <c r="G721" s="248" t="s">
        <v>144</v>
      </c>
      <c r="H721" s="249">
        <v>234</v>
      </c>
      <c r="I721" s="250"/>
      <c r="J721" s="251">
        <f>ROUND(I721*H721,2)</f>
        <v>0</v>
      </c>
      <c r="K721" s="247" t="s">
        <v>258</v>
      </c>
      <c r="L721" s="45"/>
      <c r="M721" s="252" t="s">
        <v>1</v>
      </c>
      <c r="N721" s="253" t="s">
        <v>47</v>
      </c>
      <c r="O721" s="92"/>
      <c r="P721" s="254">
        <f>O721*H721</f>
        <v>0</v>
      </c>
      <c r="Q721" s="254">
        <v>0</v>
      </c>
      <c r="R721" s="254">
        <f>Q721*H721</f>
        <v>0</v>
      </c>
      <c r="S721" s="254">
        <v>0.016</v>
      </c>
      <c r="T721" s="255">
        <f>S721*H721</f>
        <v>3.7440000000000002</v>
      </c>
      <c r="U721" s="39"/>
      <c r="V721" s="39"/>
      <c r="W721" s="39"/>
      <c r="X721" s="39"/>
      <c r="Y721" s="39"/>
      <c r="Z721" s="39"/>
      <c r="AA721" s="39"/>
      <c r="AB721" s="39"/>
      <c r="AC721" s="39"/>
      <c r="AD721" s="39"/>
      <c r="AE721" s="39"/>
      <c r="AR721" s="256" t="s">
        <v>330</v>
      </c>
      <c r="AT721" s="256" t="s">
        <v>255</v>
      </c>
      <c r="AU721" s="256" t="s">
        <v>14</v>
      </c>
      <c r="AY721" s="18" t="s">
        <v>253</v>
      </c>
      <c r="BE721" s="257">
        <f>IF(N721="základní",J721,0)</f>
        <v>0</v>
      </c>
      <c r="BF721" s="257">
        <f>IF(N721="snížená",J721,0)</f>
        <v>0</v>
      </c>
      <c r="BG721" s="257">
        <f>IF(N721="zákl. přenesená",J721,0)</f>
        <v>0</v>
      </c>
      <c r="BH721" s="257">
        <f>IF(N721="sníž. přenesená",J721,0)</f>
        <v>0</v>
      </c>
      <c r="BI721" s="257">
        <f>IF(N721="nulová",J721,0)</f>
        <v>0</v>
      </c>
      <c r="BJ721" s="18" t="s">
        <v>90</v>
      </c>
      <c r="BK721" s="257">
        <f>ROUND(I721*H721,2)</f>
        <v>0</v>
      </c>
      <c r="BL721" s="18" t="s">
        <v>330</v>
      </c>
      <c r="BM721" s="256" t="s">
        <v>2068</v>
      </c>
    </row>
    <row r="722" s="2" customFormat="1" ht="24" customHeight="1">
      <c r="A722" s="39"/>
      <c r="B722" s="40"/>
      <c r="C722" s="245" t="s">
        <v>818</v>
      </c>
      <c r="D722" s="245" t="s">
        <v>255</v>
      </c>
      <c r="E722" s="246" t="s">
        <v>2069</v>
      </c>
      <c r="F722" s="247" t="s">
        <v>2070</v>
      </c>
      <c r="G722" s="248" t="s">
        <v>1396</v>
      </c>
      <c r="H722" s="249">
        <v>2024.204</v>
      </c>
      <c r="I722" s="250"/>
      <c r="J722" s="251">
        <f>ROUND(I722*H722,2)</f>
        <v>0</v>
      </c>
      <c r="K722" s="247" t="s">
        <v>258</v>
      </c>
      <c r="L722" s="45"/>
      <c r="M722" s="252" t="s">
        <v>1</v>
      </c>
      <c r="N722" s="253" t="s">
        <v>47</v>
      </c>
      <c r="O722" s="92"/>
      <c r="P722" s="254">
        <f>O722*H722</f>
        <v>0</v>
      </c>
      <c r="Q722" s="254">
        <v>5.8275E-05</v>
      </c>
      <c r="R722" s="254">
        <f>Q722*H722</f>
        <v>0.1179604881</v>
      </c>
      <c r="S722" s="254">
        <v>0</v>
      </c>
      <c r="T722" s="255">
        <f>S722*H722</f>
        <v>0</v>
      </c>
      <c r="U722" s="39"/>
      <c r="V722" s="39"/>
      <c r="W722" s="39"/>
      <c r="X722" s="39"/>
      <c r="Y722" s="39"/>
      <c r="Z722" s="39"/>
      <c r="AA722" s="39"/>
      <c r="AB722" s="39"/>
      <c r="AC722" s="39"/>
      <c r="AD722" s="39"/>
      <c r="AE722" s="39"/>
      <c r="AR722" s="256" t="s">
        <v>330</v>
      </c>
      <c r="AT722" s="256" t="s">
        <v>255</v>
      </c>
      <c r="AU722" s="256" t="s">
        <v>14</v>
      </c>
      <c r="AY722" s="18" t="s">
        <v>253</v>
      </c>
      <c r="BE722" s="257">
        <f>IF(N722="základní",J722,0)</f>
        <v>0</v>
      </c>
      <c r="BF722" s="257">
        <f>IF(N722="snížená",J722,0)</f>
        <v>0</v>
      </c>
      <c r="BG722" s="257">
        <f>IF(N722="zákl. přenesená",J722,0)</f>
        <v>0</v>
      </c>
      <c r="BH722" s="257">
        <f>IF(N722="sníž. přenesená",J722,0)</f>
        <v>0</v>
      </c>
      <c r="BI722" s="257">
        <f>IF(N722="nulová",J722,0)</f>
        <v>0</v>
      </c>
      <c r="BJ722" s="18" t="s">
        <v>90</v>
      </c>
      <c r="BK722" s="257">
        <f>ROUND(I722*H722,2)</f>
        <v>0</v>
      </c>
      <c r="BL722" s="18" t="s">
        <v>330</v>
      </c>
      <c r="BM722" s="256" t="s">
        <v>2071</v>
      </c>
    </row>
    <row r="723" s="2" customFormat="1">
      <c r="A723" s="39"/>
      <c r="B723" s="40"/>
      <c r="C723" s="41"/>
      <c r="D723" s="258" t="s">
        <v>261</v>
      </c>
      <c r="E723" s="41"/>
      <c r="F723" s="259" t="s">
        <v>2072</v>
      </c>
      <c r="G723" s="41"/>
      <c r="H723" s="41"/>
      <c r="I723" s="156"/>
      <c r="J723" s="41"/>
      <c r="K723" s="41"/>
      <c r="L723" s="45"/>
      <c r="M723" s="260"/>
      <c r="N723" s="261"/>
      <c r="O723" s="92"/>
      <c r="P723" s="92"/>
      <c r="Q723" s="92"/>
      <c r="R723" s="92"/>
      <c r="S723" s="92"/>
      <c r="T723" s="93"/>
      <c r="U723" s="39"/>
      <c r="V723" s="39"/>
      <c r="W723" s="39"/>
      <c r="X723" s="39"/>
      <c r="Y723" s="39"/>
      <c r="Z723" s="39"/>
      <c r="AA723" s="39"/>
      <c r="AB723" s="39"/>
      <c r="AC723" s="39"/>
      <c r="AD723" s="39"/>
      <c r="AE723" s="39"/>
      <c r="AT723" s="18" t="s">
        <v>261</v>
      </c>
      <c r="AU723" s="18" t="s">
        <v>14</v>
      </c>
    </row>
    <row r="724" s="15" customFormat="1">
      <c r="A724" s="15"/>
      <c r="B724" s="294"/>
      <c r="C724" s="295"/>
      <c r="D724" s="258" t="s">
        <v>266</v>
      </c>
      <c r="E724" s="296" t="s">
        <v>1</v>
      </c>
      <c r="F724" s="297" t="s">
        <v>2073</v>
      </c>
      <c r="G724" s="295"/>
      <c r="H724" s="296" t="s">
        <v>1</v>
      </c>
      <c r="I724" s="298"/>
      <c r="J724" s="295"/>
      <c r="K724" s="295"/>
      <c r="L724" s="299"/>
      <c r="M724" s="300"/>
      <c r="N724" s="301"/>
      <c r="O724" s="301"/>
      <c r="P724" s="301"/>
      <c r="Q724" s="301"/>
      <c r="R724" s="301"/>
      <c r="S724" s="301"/>
      <c r="T724" s="302"/>
      <c r="U724" s="15"/>
      <c r="V724" s="15"/>
      <c r="W724" s="15"/>
      <c r="X724" s="15"/>
      <c r="Y724" s="15"/>
      <c r="Z724" s="15"/>
      <c r="AA724" s="15"/>
      <c r="AB724" s="15"/>
      <c r="AC724" s="15"/>
      <c r="AD724" s="15"/>
      <c r="AE724" s="15"/>
      <c r="AT724" s="303" t="s">
        <v>266</v>
      </c>
      <c r="AU724" s="303" t="s">
        <v>14</v>
      </c>
      <c r="AV724" s="15" t="s">
        <v>90</v>
      </c>
      <c r="AW724" s="15" t="s">
        <v>36</v>
      </c>
      <c r="AX724" s="15" t="s">
        <v>82</v>
      </c>
      <c r="AY724" s="303" t="s">
        <v>253</v>
      </c>
    </row>
    <row r="725" s="13" customFormat="1">
      <c r="A725" s="13"/>
      <c r="B725" s="262"/>
      <c r="C725" s="263"/>
      <c r="D725" s="258" t="s">
        <v>266</v>
      </c>
      <c r="E725" s="264" t="s">
        <v>1</v>
      </c>
      <c r="F725" s="265" t="s">
        <v>2074</v>
      </c>
      <c r="G725" s="263"/>
      <c r="H725" s="266">
        <v>158.696</v>
      </c>
      <c r="I725" s="267"/>
      <c r="J725" s="263"/>
      <c r="K725" s="263"/>
      <c r="L725" s="268"/>
      <c r="M725" s="269"/>
      <c r="N725" s="270"/>
      <c r="O725" s="270"/>
      <c r="P725" s="270"/>
      <c r="Q725" s="270"/>
      <c r="R725" s="270"/>
      <c r="S725" s="270"/>
      <c r="T725" s="271"/>
      <c r="U725" s="13"/>
      <c r="V725" s="13"/>
      <c r="W725" s="13"/>
      <c r="X725" s="13"/>
      <c r="Y725" s="13"/>
      <c r="Z725" s="13"/>
      <c r="AA725" s="13"/>
      <c r="AB725" s="13"/>
      <c r="AC725" s="13"/>
      <c r="AD725" s="13"/>
      <c r="AE725" s="13"/>
      <c r="AT725" s="272" t="s">
        <v>266</v>
      </c>
      <c r="AU725" s="272" t="s">
        <v>14</v>
      </c>
      <c r="AV725" s="13" t="s">
        <v>14</v>
      </c>
      <c r="AW725" s="13" t="s">
        <v>36</v>
      </c>
      <c r="AX725" s="13" t="s">
        <v>82</v>
      </c>
      <c r="AY725" s="272" t="s">
        <v>253</v>
      </c>
    </row>
    <row r="726" s="13" customFormat="1">
      <c r="A726" s="13"/>
      <c r="B726" s="262"/>
      <c r="C726" s="263"/>
      <c r="D726" s="258" t="s">
        <v>266</v>
      </c>
      <c r="E726" s="264" t="s">
        <v>1</v>
      </c>
      <c r="F726" s="265" t="s">
        <v>2075</v>
      </c>
      <c r="G726" s="263"/>
      <c r="H726" s="266">
        <v>79.182000000000002</v>
      </c>
      <c r="I726" s="267"/>
      <c r="J726" s="263"/>
      <c r="K726" s="263"/>
      <c r="L726" s="268"/>
      <c r="M726" s="269"/>
      <c r="N726" s="270"/>
      <c r="O726" s="270"/>
      <c r="P726" s="270"/>
      <c r="Q726" s="270"/>
      <c r="R726" s="270"/>
      <c r="S726" s="270"/>
      <c r="T726" s="271"/>
      <c r="U726" s="13"/>
      <c r="V726" s="13"/>
      <c r="W726" s="13"/>
      <c r="X726" s="13"/>
      <c r="Y726" s="13"/>
      <c r="Z726" s="13"/>
      <c r="AA726" s="13"/>
      <c r="AB726" s="13"/>
      <c r="AC726" s="13"/>
      <c r="AD726" s="13"/>
      <c r="AE726" s="13"/>
      <c r="AT726" s="272" t="s">
        <v>266</v>
      </c>
      <c r="AU726" s="272" t="s">
        <v>14</v>
      </c>
      <c r="AV726" s="13" t="s">
        <v>14</v>
      </c>
      <c r="AW726" s="13" t="s">
        <v>36</v>
      </c>
      <c r="AX726" s="13" t="s">
        <v>82</v>
      </c>
      <c r="AY726" s="272" t="s">
        <v>253</v>
      </c>
    </row>
    <row r="727" s="13" customFormat="1">
      <c r="A727" s="13"/>
      <c r="B727" s="262"/>
      <c r="C727" s="263"/>
      <c r="D727" s="258" t="s">
        <v>266</v>
      </c>
      <c r="E727" s="264" t="s">
        <v>1</v>
      </c>
      <c r="F727" s="265" t="s">
        <v>2076</v>
      </c>
      <c r="G727" s="263"/>
      <c r="H727" s="266">
        <v>81.007999999999996</v>
      </c>
      <c r="I727" s="267"/>
      <c r="J727" s="263"/>
      <c r="K727" s="263"/>
      <c r="L727" s="268"/>
      <c r="M727" s="269"/>
      <c r="N727" s="270"/>
      <c r="O727" s="270"/>
      <c r="P727" s="270"/>
      <c r="Q727" s="270"/>
      <c r="R727" s="270"/>
      <c r="S727" s="270"/>
      <c r="T727" s="271"/>
      <c r="U727" s="13"/>
      <c r="V727" s="13"/>
      <c r="W727" s="13"/>
      <c r="X727" s="13"/>
      <c r="Y727" s="13"/>
      <c r="Z727" s="13"/>
      <c r="AA727" s="13"/>
      <c r="AB727" s="13"/>
      <c r="AC727" s="13"/>
      <c r="AD727" s="13"/>
      <c r="AE727" s="13"/>
      <c r="AT727" s="272" t="s">
        <v>266</v>
      </c>
      <c r="AU727" s="272" t="s">
        <v>14</v>
      </c>
      <c r="AV727" s="13" t="s">
        <v>14</v>
      </c>
      <c r="AW727" s="13" t="s">
        <v>36</v>
      </c>
      <c r="AX727" s="13" t="s">
        <v>82</v>
      </c>
      <c r="AY727" s="272" t="s">
        <v>253</v>
      </c>
    </row>
    <row r="728" s="13" customFormat="1">
      <c r="A728" s="13"/>
      <c r="B728" s="262"/>
      <c r="C728" s="263"/>
      <c r="D728" s="258" t="s">
        <v>266</v>
      </c>
      <c r="E728" s="264" t="s">
        <v>1</v>
      </c>
      <c r="F728" s="265" t="s">
        <v>2077</v>
      </c>
      <c r="G728" s="263"/>
      <c r="H728" s="266">
        <v>74.700000000000003</v>
      </c>
      <c r="I728" s="267"/>
      <c r="J728" s="263"/>
      <c r="K728" s="263"/>
      <c r="L728" s="268"/>
      <c r="M728" s="269"/>
      <c r="N728" s="270"/>
      <c r="O728" s="270"/>
      <c r="P728" s="270"/>
      <c r="Q728" s="270"/>
      <c r="R728" s="270"/>
      <c r="S728" s="270"/>
      <c r="T728" s="271"/>
      <c r="U728" s="13"/>
      <c r="V728" s="13"/>
      <c r="W728" s="13"/>
      <c r="X728" s="13"/>
      <c r="Y728" s="13"/>
      <c r="Z728" s="13"/>
      <c r="AA728" s="13"/>
      <c r="AB728" s="13"/>
      <c r="AC728" s="13"/>
      <c r="AD728" s="13"/>
      <c r="AE728" s="13"/>
      <c r="AT728" s="272" t="s">
        <v>266</v>
      </c>
      <c r="AU728" s="272" t="s">
        <v>14</v>
      </c>
      <c r="AV728" s="13" t="s">
        <v>14</v>
      </c>
      <c r="AW728" s="13" t="s">
        <v>36</v>
      </c>
      <c r="AX728" s="13" t="s">
        <v>82</v>
      </c>
      <c r="AY728" s="272" t="s">
        <v>253</v>
      </c>
    </row>
    <row r="729" s="13" customFormat="1">
      <c r="A729" s="13"/>
      <c r="B729" s="262"/>
      <c r="C729" s="263"/>
      <c r="D729" s="258" t="s">
        <v>266</v>
      </c>
      <c r="E729" s="264" t="s">
        <v>1</v>
      </c>
      <c r="F729" s="265" t="s">
        <v>2078</v>
      </c>
      <c r="G729" s="263"/>
      <c r="H729" s="266">
        <v>70.882000000000005</v>
      </c>
      <c r="I729" s="267"/>
      <c r="J729" s="263"/>
      <c r="K729" s="263"/>
      <c r="L729" s="268"/>
      <c r="M729" s="269"/>
      <c r="N729" s="270"/>
      <c r="O729" s="270"/>
      <c r="P729" s="270"/>
      <c r="Q729" s="270"/>
      <c r="R729" s="270"/>
      <c r="S729" s="270"/>
      <c r="T729" s="271"/>
      <c r="U729" s="13"/>
      <c r="V729" s="13"/>
      <c r="W729" s="13"/>
      <c r="X729" s="13"/>
      <c r="Y729" s="13"/>
      <c r="Z729" s="13"/>
      <c r="AA729" s="13"/>
      <c r="AB729" s="13"/>
      <c r="AC729" s="13"/>
      <c r="AD729" s="13"/>
      <c r="AE729" s="13"/>
      <c r="AT729" s="272" t="s">
        <v>266</v>
      </c>
      <c r="AU729" s="272" t="s">
        <v>14</v>
      </c>
      <c r="AV729" s="13" t="s">
        <v>14</v>
      </c>
      <c r="AW729" s="13" t="s">
        <v>36</v>
      </c>
      <c r="AX729" s="13" t="s">
        <v>82</v>
      </c>
      <c r="AY729" s="272" t="s">
        <v>253</v>
      </c>
    </row>
    <row r="730" s="13" customFormat="1">
      <c r="A730" s="13"/>
      <c r="B730" s="262"/>
      <c r="C730" s="263"/>
      <c r="D730" s="258" t="s">
        <v>266</v>
      </c>
      <c r="E730" s="264" t="s">
        <v>1</v>
      </c>
      <c r="F730" s="265" t="s">
        <v>2079</v>
      </c>
      <c r="G730" s="263"/>
      <c r="H730" s="266">
        <v>70.715999999999994</v>
      </c>
      <c r="I730" s="267"/>
      <c r="J730" s="263"/>
      <c r="K730" s="263"/>
      <c r="L730" s="268"/>
      <c r="M730" s="269"/>
      <c r="N730" s="270"/>
      <c r="O730" s="270"/>
      <c r="P730" s="270"/>
      <c r="Q730" s="270"/>
      <c r="R730" s="270"/>
      <c r="S730" s="270"/>
      <c r="T730" s="271"/>
      <c r="U730" s="13"/>
      <c r="V730" s="13"/>
      <c r="W730" s="13"/>
      <c r="X730" s="13"/>
      <c r="Y730" s="13"/>
      <c r="Z730" s="13"/>
      <c r="AA730" s="13"/>
      <c r="AB730" s="13"/>
      <c r="AC730" s="13"/>
      <c r="AD730" s="13"/>
      <c r="AE730" s="13"/>
      <c r="AT730" s="272" t="s">
        <v>266</v>
      </c>
      <c r="AU730" s="272" t="s">
        <v>14</v>
      </c>
      <c r="AV730" s="13" t="s">
        <v>14</v>
      </c>
      <c r="AW730" s="13" t="s">
        <v>36</v>
      </c>
      <c r="AX730" s="13" t="s">
        <v>82</v>
      </c>
      <c r="AY730" s="272" t="s">
        <v>253</v>
      </c>
    </row>
    <row r="731" s="13" customFormat="1">
      <c r="A731" s="13"/>
      <c r="B731" s="262"/>
      <c r="C731" s="263"/>
      <c r="D731" s="258" t="s">
        <v>266</v>
      </c>
      <c r="E731" s="264" t="s">
        <v>1</v>
      </c>
      <c r="F731" s="265" t="s">
        <v>2080</v>
      </c>
      <c r="G731" s="263"/>
      <c r="H731" s="266">
        <v>75.364000000000004</v>
      </c>
      <c r="I731" s="267"/>
      <c r="J731" s="263"/>
      <c r="K731" s="263"/>
      <c r="L731" s="268"/>
      <c r="M731" s="269"/>
      <c r="N731" s="270"/>
      <c r="O731" s="270"/>
      <c r="P731" s="270"/>
      <c r="Q731" s="270"/>
      <c r="R731" s="270"/>
      <c r="S731" s="270"/>
      <c r="T731" s="271"/>
      <c r="U731" s="13"/>
      <c r="V731" s="13"/>
      <c r="W731" s="13"/>
      <c r="X731" s="13"/>
      <c r="Y731" s="13"/>
      <c r="Z731" s="13"/>
      <c r="AA731" s="13"/>
      <c r="AB731" s="13"/>
      <c r="AC731" s="13"/>
      <c r="AD731" s="13"/>
      <c r="AE731" s="13"/>
      <c r="AT731" s="272" t="s">
        <v>266</v>
      </c>
      <c r="AU731" s="272" t="s">
        <v>14</v>
      </c>
      <c r="AV731" s="13" t="s">
        <v>14</v>
      </c>
      <c r="AW731" s="13" t="s">
        <v>36</v>
      </c>
      <c r="AX731" s="13" t="s">
        <v>82</v>
      </c>
      <c r="AY731" s="272" t="s">
        <v>253</v>
      </c>
    </row>
    <row r="732" s="13" customFormat="1">
      <c r="A732" s="13"/>
      <c r="B732" s="262"/>
      <c r="C732" s="263"/>
      <c r="D732" s="258" t="s">
        <v>266</v>
      </c>
      <c r="E732" s="264" t="s">
        <v>1</v>
      </c>
      <c r="F732" s="265" t="s">
        <v>2081</v>
      </c>
      <c r="G732" s="263"/>
      <c r="H732" s="266">
        <v>75.197999999999993</v>
      </c>
      <c r="I732" s="267"/>
      <c r="J732" s="263"/>
      <c r="K732" s="263"/>
      <c r="L732" s="268"/>
      <c r="M732" s="269"/>
      <c r="N732" s="270"/>
      <c r="O732" s="270"/>
      <c r="P732" s="270"/>
      <c r="Q732" s="270"/>
      <c r="R732" s="270"/>
      <c r="S732" s="270"/>
      <c r="T732" s="271"/>
      <c r="U732" s="13"/>
      <c r="V732" s="13"/>
      <c r="W732" s="13"/>
      <c r="X732" s="13"/>
      <c r="Y732" s="13"/>
      <c r="Z732" s="13"/>
      <c r="AA732" s="13"/>
      <c r="AB732" s="13"/>
      <c r="AC732" s="13"/>
      <c r="AD732" s="13"/>
      <c r="AE732" s="13"/>
      <c r="AT732" s="272" t="s">
        <v>266</v>
      </c>
      <c r="AU732" s="272" t="s">
        <v>14</v>
      </c>
      <c r="AV732" s="13" t="s">
        <v>14</v>
      </c>
      <c r="AW732" s="13" t="s">
        <v>36</v>
      </c>
      <c r="AX732" s="13" t="s">
        <v>82</v>
      </c>
      <c r="AY732" s="272" t="s">
        <v>253</v>
      </c>
    </row>
    <row r="733" s="13" customFormat="1">
      <c r="A733" s="13"/>
      <c r="B733" s="262"/>
      <c r="C733" s="263"/>
      <c r="D733" s="258" t="s">
        <v>266</v>
      </c>
      <c r="E733" s="264" t="s">
        <v>1</v>
      </c>
      <c r="F733" s="265" t="s">
        <v>2082</v>
      </c>
      <c r="G733" s="263"/>
      <c r="H733" s="266">
        <v>77.688000000000002</v>
      </c>
      <c r="I733" s="267"/>
      <c r="J733" s="263"/>
      <c r="K733" s="263"/>
      <c r="L733" s="268"/>
      <c r="M733" s="269"/>
      <c r="N733" s="270"/>
      <c r="O733" s="270"/>
      <c r="P733" s="270"/>
      <c r="Q733" s="270"/>
      <c r="R733" s="270"/>
      <c r="S733" s="270"/>
      <c r="T733" s="271"/>
      <c r="U733" s="13"/>
      <c r="V733" s="13"/>
      <c r="W733" s="13"/>
      <c r="X733" s="13"/>
      <c r="Y733" s="13"/>
      <c r="Z733" s="13"/>
      <c r="AA733" s="13"/>
      <c r="AB733" s="13"/>
      <c r="AC733" s="13"/>
      <c r="AD733" s="13"/>
      <c r="AE733" s="13"/>
      <c r="AT733" s="272" t="s">
        <v>266</v>
      </c>
      <c r="AU733" s="272" t="s">
        <v>14</v>
      </c>
      <c r="AV733" s="13" t="s">
        <v>14</v>
      </c>
      <c r="AW733" s="13" t="s">
        <v>36</v>
      </c>
      <c r="AX733" s="13" t="s">
        <v>82</v>
      </c>
      <c r="AY733" s="272" t="s">
        <v>253</v>
      </c>
    </row>
    <row r="734" s="13" customFormat="1">
      <c r="A734" s="13"/>
      <c r="B734" s="262"/>
      <c r="C734" s="263"/>
      <c r="D734" s="258" t="s">
        <v>266</v>
      </c>
      <c r="E734" s="264" t="s">
        <v>1</v>
      </c>
      <c r="F734" s="265" t="s">
        <v>2083</v>
      </c>
      <c r="G734" s="263"/>
      <c r="H734" s="266">
        <v>78.019999999999996</v>
      </c>
      <c r="I734" s="267"/>
      <c r="J734" s="263"/>
      <c r="K734" s="263"/>
      <c r="L734" s="268"/>
      <c r="M734" s="269"/>
      <c r="N734" s="270"/>
      <c r="O734" s="270"/>
      <c r="P734" s="270"/>
      <c r="Q734" s="270"/>
      <c r="R734" s="270"/>
      <c r="S734" s="270"/>
      <c r="T734" s="271"/>
      <c r="U734" s="13"/>
      <c r="V734" s="13"/>
      <c r="W734" s="13"/>
      <c r="X734" s="13"/>
      <c r="Y734" s="13"/>
      <c r="Z734" s="13"/>
      <c r="AA734" s="13"/>
      <c r="AB734" s="13"/>
      <c r="AC734" s="13"/>
      <c r="AD734" s="13"/>
      <c r="AE734" s="13"/>
      <c r="AT734" s="272" t="s">
        <v>266</v>
      </c>
      <c r="AU734" s="272" t="s">
        <v>14</v>
      </c>
      <c r="AV734" s="13" t="s">
        <v>14</v>
      </c>
      <c r="AW734" s="13" t="s">
        <v>36</v>
      </c>
      <c r="AX734" s="13" t="s">
        <v>82</v>
      </c>
      <c r="AY734" s="272" t="s">
        <v>253</v>
      </c>
    </row>
    <row r="735" s="13" customFormat="1">
      <c r="A735" s="13"/>
      <c r="B735" s="262"/>
      <c r="C735" s="263"/>
      <c r="D735" s="258" t="s">
        <v>266</v>
      </c>
      <c r="E735" s="264" t="s">
        <v>1</v>
      </c>
      <c r="F735" s="265" t="s">
        <v>2084</v>
      </c>
      <c r="G735" s="263"/>
      <c r="H735" s="266">
        <v>76.691999999999993</v>
      </c>
      <c r="I735" s="267"/>
      <c r="J735" s="263"/>
      <c r="K735" s="263"/>
      <c r="L735" s="268"/>
      <c r="M735" s="269"/>
      <c r="N735" s="270"/>
      <c r="O735" s="270"/>
      <c r="P735" s="270"/>
      <c r="Q735" s="270"/>
      <c r="R735" s="270"/>
      <c r="S735" s="270"/>
      <c r="T735" s="271"/>
      <c r="U735" s="13"/>
      <c r="V735" s="13"/>
      <c r="W735" s="13"/>
      <c r="X735" s="13"/>
      <c r="Y735" s="13"/>
      <c r="Z735" s="13"/>
      <c r="AA735" s="13"/>
      <c r="AB735" s="13"/>
      <c r="AC735" s="13"/>
      <c r="AD735" s="13"/>
      <c r="AE735" s="13"/>
      <c r="AT735" s="272" t="s">
        <v>266</v>
      </c>
      <c r="AU735" s="272" t="s">
        <v>14</v>
      </c>
      <c r="AV735" s="13" t="s">
        <v>14</v>
      </c>
      <c r="AW735" s="13" t="s">
        <v>36</v>
      </c>
      <c r="AX735" s="13" t="s">
        <v>82</v>
      </c>
      <c r="AY735" s="272" t="s">
        <v>253</v>
      </c>
    </row>
    <row r="736" s="13" customFormat="1">
      <c r="A736" s="13"/>
      <c r="B736" s="262"/>
      <c r="C736" s="263"/>
      <c r="D736" s="258" t="s">
        <v>266</v>
      </c>
      <c r="E736" s="264" t="s">
        <v>1</v>
      </c>
      <c r="F736" s="265" t="s">
        <v>2085</v>
      </c>
      <c r="G736" s="263"/>
      <c r="H736" s="266">
        <v>85.489999999999995</v>
      </c>
      <c r="I736" s="267"/>
      <c r="J736" s="263"/>
      <c r="K736" s="263"/>
      <c r="L736" s="268"/>
      <c r="M736" s="269"/>
      <c r="N736" s="270"/>
      <c r="O736" s="270"/>
      <c r="P736" s="270"/>
      <c r="Q736" s="270"/>
      <c r="R736" s="270"/>
      <c r="S736" s="270"/>
      <c r="T736" s="271"/>
      <c r="U736" s="13"/>
      <c r="V736" s="13"/>
      <c r="W736" s="13"/>
      <c r="X736" s="13"/>
      <c r="Y736" s="13"/>
      <c r="Z736" s="13"/>
      <c r="AA736" s="13"/>
      <c r="AB736" s="13"/>
      <c r="AC736" s="13"/>
      <c r="AD736" s="13"/>
      <c r="AE736" s="13"/>
      <c r="AT736" s="272" t="s">
        <v>266</v>
      </c>
      <c r="AU736" s="272" t="s">
        <v>14</v>
      </c>
      <c r="AV736" s="13" t="s">
        <v>14</v>
      </c>
      <c r="AW736" s="13" t="s">
        <v>36</v>
      </c>
      <c r="AX736" s="13" t="s">
        <v>82</v>
      </c>
      <c r="AY736" s="272" t="s">
        <v>253</v>
      </c>
    </row>
    <row r="737" s="13" customFormat="1">
      <c r="A737" s="13"/>
      <c r="B737" s="262"/>
      <c r="C737" s="263"/>
      <c r="D737" s="258" t="s">
        <v>266</v>
      </c>
      <c r="E737" s="264" t="s">
        <v>1</v>
      </c>
      <c r="F737" s="265" t="s">
        <v>2086</v>
      </c>
      <c r="G737" s="263"/>
      <c r="H737" s="266">
        <v>81.340000000000003</v>
      </c>
      <c r="I737" s="267"/>
      <c r="J737" s="263"/>
      <c r="K737" s="263"/>
      <c r="L737" s="268"/>
      <c r="M737" s="269"/>
      <c r="N737" s="270"/>
      <c r="O737" s="270"/>
      <c r="P737" s="270"/>
      <c r="Q737" s="270"/>
      <c r="R737" s="270"/>
      <c r="S737" s="270"/>
      <c r="T737" s="271"/>
      <c r="U737" s="13"/>
      <c r="V737" s="13"/>
      <c r="W737" s="13"/>
      <c r="X737" s="13"/>
      <c r="Y737" s="13"/>
      <c r="Z737" s="13"/>
      <c r="AA737" s="13"/>
      <c r="AB737" s="13"/>
      <c r="AC737" s="13"/>
      <c r="AD737" s="13"/>
      <c r="AE737" s="13"/>
      <c r="AT737" s="272" t="s">
        <v>266</v>
      </c>
      <c r="AU737" s="272" t="s">
        <v>14</v>
      </c>
      <c r="AV737" s="13" t="s">
        <v>14</v>
      </c>
      <c r="AW737" s="13" t="s">
        <v>36</v>
      </c>
      <c r="AX737" s="13" t="s">
        <v>82</v>
      </c>
      <c r="AY737" s="272" t="s">
        <v>253</v>
      </c>
    </row>
    <row r="738" s="13" customFormat="1">
      <c r="A738" s="13"/>
      <c r="B738" s="262"/>
      <c r="C738" s="263"/>
      <c r="D738" s="258" t="s">
        <v>266</v>
      </c>
      <c r="E738" s="264" t="s">
        <v>1</v>
      </c>
      <c r="F738" s="265" t="s">
        <v>2087</v>
      </c>
      <c r="G738" s="263"/>
      <c r="H738" s="266">
        <v>75.530000000000001</v>
      </c>
      <c r="I738" s="267"/>
      <c r="J738" s="263"/>
      <c r="K738" s="263"/>
      <c r="L738" s="268"/>
      <c r="M738" s="269"/>
      <c r="N738" s="270"/>
      <c r="O738" s="270"/>
      <c r="P738" s="270"/>
      <c r="Q738" s="270"/>
      <c r="R738" s="270"/>
      <c r="S738" s="270"/>
      <c r="T738" s="271"/>
      <c r="U738" s="13"/>
      <c r="V738" s="13"/>
      <c r="W738" s="13"/>
      <c r="X738" s="13"/>
      <c r="Y738" s="13"/>
      <c r="Z738" s="13"/>
      <c r="AA738" s="13"/>
      <c r="AB738" s="13"/>
      <c r="AC738" s="13"/>
      <c r="AD738" s="13"/>
      <c r="AE738" s="13"/>
      <c r="AT738" s="272" t="s">
        <v>266</v>
      </c>
      <c r="AU738" s="272" t="s">
        <v>14</v>
      </c>
      <c r="AV738" s="13" t="s">
        <v>14</v>
      </c>
      <c r="AW738" s="13" t="s">
        <v>36</v>
      </c>
      <c r="AX738" s="13" t="s">
        <v>82</v>
      </c>
      <c r="AY738" s="272" t="s">
        <v>253</v>
      </c>
    </row>
    <row r="739" s="13" customFormat="1">
      <c r="A739" s="13"/>
      <c r="B739" s="262"/>
      <c r="C739" s="263"/>
      <c r="D739" s="258" t="s">
        <v>266</v>
      </c>
      <c r="E739" s="264" t="s">
        <v>1</v>
      </c>
      <c r="F739" s="265" t="s">
        <v>2088</v>
      </c>
      <c r="G739" s="263"/>
      <c r="H739" s="266">
        <v>74.534000000000006</v>
      </c>
      <c r="I739" s="267"/>
      <c r="J739" s="263"/>
      <c r="K739" s="263"/>
      <c r="L739" s="268"/>
      <c r="M739" s="269"/>
      <c r="N739" s="270"/>
      <c r="O739" s="270"/>
      <c r="P739" s="270"/>
      <c r="Q739" s="270"/>
      <c r="R739" s="270"/>
      <c r="S739" s="270"/>
      <c r="T739" s="271"/>
      <c r="U739" s="13"/>
      <c r="V739" s="13"/>
      <c r="W739" s="13"/>
      <c r="X739" s="13"/>
      <c r="Y739" s="13"/>
      <c r="Z739" s="13"/>
      <c r="AA739" s="13"/>
      <c r="AB739" s="13"/>
      <c r="AC739" s="13"/>
      <c r="AD739" s="13"/>
      <c r="AE739" s="13"/>
      <c r="AT739" s="272" t="s">
        <v>266</v>
      </c>
      <c r="AU739" s="272" t="s">
        <v>14</v>
      </c>
      <c r="AV739" s="13" t="s">
        <v>14</v>
      </c>
      <c r="AW739" s="13" t="s">
        <v>36</v>
      </c>
      <c r="AX739" s="13" t="s">
        <v>82</v>
      </c>
      <c r="AY739" s="272" t="s">
        <v>253</v>
      </c>
    </row>
    <row r="740" s="13" customFormat="1">
      <c r="A740" s="13"/>
      <c r="B740" s="262"/>
      <c r="C740" s="263"/>
      <c r="D740" s="258" t="s">
        <v>266</v>
      </c>
      <c r="E740" s="264" t="s">
        <v>1</v>
      </c>
      <c r="F740" s="265" t="s">
        <v>2089</v>
      </c>
      <c r="G740" s="263"/>
      <c r="H740" s="266">
        <v>75.861999999999995</v>
      </c>
      <c r="I740" s="267"/>
      <c r="J740" s="263"/>
      <c r="K740" s="263"/>
      <c r="L740" s="268"/>
      <c r="M740" s="269"/>
      <c r="N740" s="270"/>
      <c r="O740" s="270"/>
      <c r="P740" s="270"/>
      <c r="Q740" s="270"/>
      <c r="R740" s="270"/>
      <c r="S740" s="270"/>
      <c r="T740" s="271"/>
      <c r="U740" s="13"/>
      <c r="V740" s="13"/>
      <c r="W740" s="13"/>
      <c r="X740" s="13"/>
      <c r="Y740" s="13"/>
      <c r="Z740" s="13"/>
      <c r="AA740" s="13"/>
      <c r="AB740" s="13"/>
      <c r="AC740" s="13"/>
      <c r="AD740" s="13"/>
      <c r="AE740" s="13"/>
      <c r="AT740" s="272" t="s">
        <v>266</v>
      </c>
      <c r="AU740" s="272" t="s">
        <v>14</v>
      </c>
      <c r="AV740" s="13" t="s">
        <v>14</v>
      </c>
      <c r="AW740" s="13" t="s">
        <v>36</v>
      </c>
      <c r="AX740" s="13" t="s">
        <v>82</v>
      </c>
      <c r="AY740" s="272" t="s">
        <v>253</v>
      </c>
    </row>
    <row r="741" s="13" customFormat="1">
      <c r="A741" s="13"/>
      <c r="B741" s="262"/>
      <c r="C741" s="263"/>
      <c r="D741" s="258" t="s">
        <v>266</v>
      </c>
      <c r="E741" s="264" t="s">
        <v>1</v>
      </c>
      <c r="F741" s="265" t="s">
        <v>2090</v>
      </c>
      <c r="G741" s="263"/>
      <c r="H741" s="266">
        <v>77.024000000000001</v>
      </c>
      <c r="I741" s="267"/>
      <c r="J741" s="263"/>
      <c r="K741" s="263"/>
      <c r="L741" s="268"/>
      <c r="M741" s="269"/>
      <c r="N741" s="270"/>
      <c r="O741" s="270"/>
      <c r="P741" s="270"/>
      <c r="Q741" s="270"/>
      <c r="R741" s="270"/>
      <c r="S741" s="270"/>
      <c r="T741" s="271"/>
      <c r="U741" s="13"/>
      <c r="V741" s="13"/>
      <c r="W741" s="13"/>
      <c r="X741" s="13"/>
      <c r="Y741" s="13"/>
      <c r="Z741" s="13"/>
      <c r="AA741" s="13"/>
      <c r="AB741" s="13"/>
      <c r="AC741" s="13"/>
      <c r="AD741" s="13"/>
      <c r="AE741" s="13"/>
      <c r="AT741" s="272" t="s">
        <v>266</v>
      </c>
      <c r="AU741" s="272" t="s">
        <v>14</v>
      </c>
      <c r="AV741" s="13" t="s">
        <v>14</v>
      </c>
      <c r="AW741" s="13" t="s">
        <v>36</v>
      </c>
      <c r="AX741" s="13" t="s">
        <v>82</v>
      </c>
      <c r="AY741" s="272" t="s">
        <v>253</v>
      </c>
    </row>
    <row r="742" s="13" customFormat="1">
      <c r="A742" s="13"/>
      <c r="B742" s="262"/>
      <c r="C742" s="263"/>
      <c r="D742" s="258" t="s">
        <v>266</v>
      </c>
      <c r="E742" s="264" t="s">
        <v>1</v>
      </c>
      <c r="F742" s="265" t="s">
        <v>2091</v>
      </c>
      <c r="G742" s="263"/>
      <c r="H742" s="266">
        <v>77.688000000000002</v>
      </c>
      <c r="I742" s="267"/>
      <c r="J742" s="263"/>
      <c r="K742" s="263"/>
      <c r="L742" s="268"/>
      <c r="M742" s="269"/>
      <c r="N742" s="270"/>
      <c r="O742" s="270"/>
      <c r="P742" s="270"/>
      <c r="Q742" s="270"/>
      <c r="R742" s="270"/>
      <c r="S742" s="270"/>
      <c r="T742" s="271"/>
      <c r="U742" s="13"/>
      <c r="V742" s="13"/>
      <c r="W742" s="13"/>
      <c r="X742" s="13"/>
      <c r="Y742" s="13"/>
      <c r="Z742" s="13"/>
      <c r="AA742" s="13"/>
      <c r="AB742" s="13"/>
      <c r="AC742" s="13"/>
      <c r="AD742" s="13"/>
      <c r="AE742" s="13"/>
      <c r="AT742" s="272" t="s">
        <v>266</v>
      </c>
      <c r="AU742" s="272" t="s">
        <v>14</v>
      </c>
      <c r="AV742" s="13" t="s">
        <v>14</v>
      </c>
      <c r="AW742" s="13" t="s">
        <v>36</v>
      </c>
      <c r="AX742" s="13" t="s">
        <v>82</v>
      </c>
      <c r="AY742" s="272" t="s">
        <v>253</v>
      </c>
    </row>
    <row r="743" s="13" customFormat="1">
      <c r="A743" s="13"/>
      <c r="B743" s="262"/>
      <c r="C743" s="263"/>
      <c r="D743" s="258" t="s">
        <v>266</v>
      </c>
      <c r="E743" s="264" t="s">
        <v>1</v>
      </c>
      <c r="F743" s="265" t="s">
        <v>2092</v>
      </c>
      <c r="G743" s="263"/>
      <c r="H743" s="266">
        <v>75.197999999999993</v>
      </c>
      <c r="I743" s="267"/>
      <c r="J743" s="263"/>
      <c r="K743" s="263"/>
      <c r="L743" s="268"/>
      <c r="M743" s="269"/>
      <c r="N743" s="270"/>
      <c r="O743" s="270"/>
      <c r="P743" s="270"/>
      <c r="Q743" s="270"/>
      <c r="R743" s="270"/>
      <c r="S743" s="270"/>
      <c r="T743" s="271"/>
      <c r="U743" s="13"/>
      <c r="V743" s="13"/>
      <c r="W743" s="13"/>
      <c r="X743" s="13"/>
      <c r="Y743" s="13"/>
      <c r="Z743" s="13"/>
      <c r="AA743" s="13"/>
      <c r="AB743" s="13"/>
      <c r="AC743" s="13"/>
      <c r="AD743" s="13"/>
      <c r="AE743" s="13"/>
      <c r="AT743" s="272" t="s">
        <v>266</v>
      </c>
      <c r="AU743" s="272" t="s">
        <v>14</v>
      </c>
      <c r="AV743" s="13" t="s">
        <v>14</v>
      </c>
      <c r="AW743" s="13" t="s">
        <v>36</v>
      </c>
      <c r="AX743" s="13" t="s">
        <v>82</v>
      </c>
      <c r="AY743" s="272" t="s">
        <v>253</v>
      </c>
    </row>
    <row r="744" s="13" customFormat="1">
      <c r="A744" s="13"/>
      <c r="B744" s="262"/>
      <c r="C744" s="263"/>
      <c r="D744" s="258" t="s">
        <v>266</v>
      </c>
      <c r="E744" s="264" t="s">
        <v>1</v>
      </c>
      <c r="F744" s="265" t="s">
        <v>2093</v>
      </c>
      <c r="G744" s="263"/>
      <c r="H744" s="266">
        <v>77.522000000000006</v>
      </c>
      <c r="I744" s="267"/>
      <c r="J744" s="263"/>
      <c r="K744" s="263"/>
      <c r="L744" s="268"/>
      <c r="M744" s="269"/>
      <c r="N744" s="270"/>
      <c r="O744" s="270"/>
      <c r="P744" s="270"/>
      <c r="Q744" s="270"/>
      <c r="R744" s="270"/>
      <c r="S744" s="270"/>
      <c r="T744" s="271"/>
      <c r="U744" s="13"/>
      <c r="V744" s="13"/>
      <c r="W744" s="13"/>
      <c r="X744" s="13"/>
      <c r="Y744" s="13"/>
      <c r="Z744" s="13"/>
      <c r="AA744" s="13"/>
      <c r="AB744" s="13"/>
      <c r="AC744" s="13"/>
      <c r="AD744" s="13"/>
      <c r="AE744" s="13"/>
      <c r="AT744" s="272" t="s">
        <v>266</v>
      </c>
      <c r="AU744" s="272" t="s">
        <v>14</v>
      </c>
      <c r="AV744" s="13" t="s">
        <v>14</v>
      </c>
      <c r="AW744" s="13" t="s">
        <v>36</v>
      </c>
      <c r="AX744" s="13" t="s">
        <v>82</v>
      </c>
      <c r="AY744" s="272" t="s">
        <v>253</v>
      </c>
    </row>
    <row r="745" s="13" customFormat="1">
      <c r="A745" s="13"/>
      <c r="B745" s="262"/>
      <c r="C745" s="263"/>
      <c r="D745" s="258" t="s">
        <v>266</v>
      </c>
      <c r="E745" s="264" t="s">
        <v>1</v>
      </c>
      <c r="F745" s="265" t="s">
        <v>2094</v>
      </c>
      <c r="G745" s="263"/>
      <c r="H745" s="266">
        <v>81.007999999999996</v>
      </c>
      <c r="I745" s="267"/>
      <c r="J745" s="263"/>
      <c r="K745" s="263"/>
      <c r="L745" s="268"/>
      <c r="M745" s="269"/>
      <c r="N745" s="270"/>
      <c r="O745" s="270"/>
      <c r="P745" s="270"/>
      <c r="Q745" s="270"/>
      <c r="R745" s="270"/>
      <c r="S745" s="270"/>
      <c r="T745" s="271"/>
      <c r="U745" s="13"/>
      <c r="V745" s="13"/>
      <c r="W745" s="13"/>
      <c r="X745" s="13"/>
      <c r="Y745" s="13"/>
      <c r="Z745" s="13"/>
      <c r="AA745" s="13"/>
      <c r="AB745" s="13"/>
      <c r="AC745" s="13"/>
      <c r="AD745" s="13"/>
      <c r="AE745" s="13"/>
      <c r="AT745" s="272" t="s">
        <v>266</v>
      </c>
      <c r="AU745" s="272" t="s">
        <v>14</v>
      </c>
      <c r="AV745" s="13" t="s">
        <v>14</v>
      </c>
      <c r="AW745" s="13" t="s">
        <v>36</v>
      </c>
      <c r="AX745" s="13" t="s">
        <v>82</v>
      </c>
      <c r="AY745" s="272" t="s">
        <v>253</v>
      </c>
    </row>
    <row r="746" s="13" customFormat="1">
      <c r="A746" s="13"/>
      <c r="B746" s="262"/>
      <c r="C746" s="263"/>
      <c r="D746" s="258" t="s">
        <v>266</v>
      </c>
      <c r="E746" s="264" t="s">
        <v>1</v>
      </c>
      <c r="F746" s="265" t="s">
        <v>2095</v>
      </c>
      <c r="G746" s="263"/>
      <c r="H746" s="266">
        <v>81.506</v>
      </c>
      <c r="I746" s="267"/>
      <c r="J746" s="263"/>
      <c r="K746" s="263"/>
      <c r="L746" s="268"/>
      <c r="M746" s="269"/>
      <c r="N746" s="270"/>
      <c r="O746" s="270"/>
      <c r="P746" s="270"/>
      <c r="Q746" s="270"/>
      <c r="R746" s="270"/>
      <c r="S746" s="270"/>
      <c r="T746" s="271"/>
      <c r="U746" s="13"/>
      <c r="V746" s="13"/>
      <c r="W746" s="13"/>
      <c r="X746" s="13"/>
      <c r="Y746" s="13"/>
      <c r="Z746" s="13"/>
      <c r="AA746" s="13"/>
      <c r="AB746" s="13"/>
      <c r="AC746" s="13"/>
      <c r="AD746" s="13"/>
      <c r="AE746" s="13"/>
      <c r="AT746" s="272" t="s">
        <v>266</v>
      </c>
      <c r="AU746" s="272" t="s">
        <v>14</v>
      </c>
      <c r="AV746" s="13" t="s">
        <v>14</v>
      </c>
      <c r="AW746" s="13" t="s">
        <v>36</v>
      </c>
      <c r="AX746" s="13" t="s">
        <v>82</v>
      </c>
      <c r="AY746" s="272" t="s">
        <v>253</v>
      </c>
    </row>
    <row r="747" s="13" customFormat="1">
      <c r="A747" s="13"/>
      <c r="B747" s="262"/>
      <c r="C747" s="263"/>
      <c r="D747" s="258" t="s">
        <v>266</v>
      </c>
      <c r="E747" s="264" t="s">
        <v>1</v>
      </c>
      <c r="F747" s="265" t="s">
        <v>2096</v>
      </c>
      <c r="G747" s="263"/>
      <c r="H747" s="266">
        <v>81.671999999999997</v>
      </c>
      <c r="I747" s="267"/>
      <c r="J747" s="263"/>
      <c r="K747" s="263"/>
      <c r="L747" s="268"/>
      <c r="M747" s="269"/>
      <c r="N747" s="270"/>
      <c r="O747" s="270"/>
      <c r="P747" s="270"/>
      <c r="Q747" s="270"/>
      <c r="R747" s="270"/>
      <c r="S747" s="270"/>
      <c r="T747" s="271"/>
      <c r="U747" s="13"/>
      <c r="V747" s="13"/>
      <c r="W747" s="13"/>
      <c r="X747" s="13"/>
      <c r="Y747" s="13"/>
      <c r="Z747" s="13"/>
      <c r="AA747" s="13"/>
      <c r="AB747" s="13"/>
      <c r="AC747" s="13"/>
      <c r="AD747" s="13"/>
      <c r="AE747" s="13"/>
      <c r="AT747" s="272" t="s">
        <v>266</v>
      </c>
      <c r="AU747" s="272" t="s">
        <v>14</v>
      </c>
      <c r="AV747" s="13" t="s">
        <v>14</v>
      </c>
      <c r="AW747" s="13" t="s">
        <v>36</v>
      </c>
      <c r="AX747" s="13" t="s">
        <v>82</v>
      </c>
      <c r="AY747" s="272" t="s">
        <v>253</v>
      </c>
    </row>
    <row r="748" s="13" customFormat="1">
      <c r="A748" s="13"/>
      <c r="B748" s="262"/>
      <c r="C748" s="263"/>
      <c r="D748" s="258" t="s">
        <v>266</v>
      </c>
      <c r="E748" s="264" t="s">
        <v>1</v>
      </c>
      <c r="F748" s="265" t="s">
        <v>2097</v>
      </c>
      <c r="G748" s="263"/>
      <c r="H748" s="266">
        <v>80.841999999999999</v>
      </c>
      <c r="I748" s="267"/>
      <c r="J748" s="263"/>
      <c r="K748" s="263"/>
      <c r="L748" s="268"/>
      <c r="M748" s="269"/>
      <c r="N748" s="270"/>
      <c r="O748" s="270"/>
      <c r="P748" s="270"/>
      <c r="Q748" s="270"/>
      <c r="R748" s="270"/>
      <c r="S748" s="270"/>
      <c r="T748" s="271"/>
      <c r="U748" s="13"/>
      <c r="V748" s="13"/>
      <c r="W748" s="13"/>
      <c r="X748" s="13"/>
      <c r="Y748" s="13"/>
      <c r="Z748" s="13"/>
      <c r="AA748" s="13"/>
      <c r="AB748" s="13"/>
      <c r="AC748" s="13"/>
      <c r="AD748" s="13"/>
      <c r="AE748" s="13"/>
      <c r="AT748" s="272" t="s">
        <v>266</v>
      </c>
      <c r="AU748" s="272" t="s">
        <v>14</v>
      </c>
      <c r="AV748" s="13" t="s">
        <v>14</v>
      </c>
      <c r="AW748" s="13" t="s">
        <v>36</v>
      </c>
      <c r="AX748" s="13" t="s">
        <v>82</v>
      </c>
      <c r="AY748" s="272" t="s">
        <v>253</v>
      </c>
    </row>
    <row r="749" s="13" customFormat="1">
      <c r="A749" s="13"/>
      <c r="B749" s="262"/>
      <c r="C749" s="263"/>
      <c r="D749" s="258" t="s">
        <v>266</v>
      </c>
      <c r="E749" s="264" t="s">
        <v>1</v>
      </c>
      <c r="F749" s="265" t="s">
        <v>2098</v>
      </c>
      <c r="G749" s="263"/>
      <c r="H749" s="266">
        <v>80.841999999999999</v>
      </c>
      <c r="I749" s="267"/>
      <c r="J749" s="263"/>
      <c r="K749" s="263"/>
      <c r="L749" s="268"/>
      <c r="M749" s="269"/>
      <c r="N749" s="270"/>
      <c r="O749" s="270"/>
      <c r="P749" s="270"/>
      <c r="Q749" s="270"/>
      <c r="R749" s="270"/>
      <c r="S749" s="270"/>
      <c r="T749" s="271"/>
      <c r="U749" s="13"/>
      <c r="V749" s="13"/>
      <c r="W749" s="13"/>
      <c r="X749" s="13"/>
      <c r="Y749" s="13"/>
      <c r="Z749" s="13"/>
      <c r="AA749" s="13"/>
      <c r="AB749" s="13"/>
      <c r="AC749" s="13"/>
      <c r="AD749" s="13"/>
      <c r="AE749" s="13"/>
      <c r="AT749" s="272" t="s">
        <v>266</v>
      </c>
      <c r="AU749" s="272" t="s">
        <v>14</v>
      </c>
      <c r="AV749" s="13" t="s">
        <v>14</v>
      </c>
      <c r="AW749" s="13" t="s">
        <v>36</v>
      </c>
      <c r="AX749" s="13" t="s">
        <v>82</v>
      </c>
      <c r="AY749" s="272" t="s">
        <v>253</v>
      </c>
    </row>
    <row r="750" s="14" customFormat="1">
      <c r="A750" s="14"/>
      <c r="B750" s="273"/>
      <c r="C750" s="274"/>
      <c r="D750" s="258" t="s">
        <v>266</v>
      </c>
      <c r="E750" s="275" t="s">
        <v>1</v>
      </c>
      <c r="F750" s="276" t="s">
        <v>269</v>
      </c>
      <c r="G750" s="274"/>
      <c r="H750" s="277">
        <v>2024.204</v>
      </c>
      <c r="I750" s="278"/>
      <c r="J750" s="274"/>
      <c r="K750" s="274"/>
      <c r="L750" s="279"/>
      <c r="M750" s="280"/>
      <c r="N750" s="281"/>
      <c r="O750" s="281"/>
      <c r="P750" s="281"/>
      <c r="Q750" s="281"/>
      <c r="R750" s="281"/>
      <c r="S750" s="281"/>
      <c r="T750" s="282"/>
      <c r="U750" s="14"/>
      <c r="V750" s="14"/>
      <c r="W750" s="14"/>
      <c r="X750" s="14"/>
      <c r="Y750" s="14"/>
      <c r="Z750" s="14"/>
      <c r="AA750" s="14"/>
      <c r="AB750" s="14"/>
      <c r="AC750" s="14"/>
      <c r="AD750" s="14"/>
      <c r="AE750" s="14"/>
      <c r="AT750" s="283" t="s">
        <v>266</v>
      </c>
      <c r="AU750" s="283" t="s">
        <v>14</v>
      </c>
      <c r="AV750" s="14" t="s">
        <v>259</v>
      </c>
      <c r="AW750" s="14" t="s">
        <v>36</v>
      </c>
      <c r="AX750" s="14" t="s">
        <v>90</v>
      </c>
      <c r="AY750" s="283" t="s">
        <v>253</v>
      </c>
    </row>
    <row r="751" s="2" customFormat="1" ht="16.5" customHeight="1">
      <c r="A751" s="39"/>
      <c r="B751" s="40"/>
      <c r="C751" s="284" t="s">
        <v>824</v>
      </c>
      <c r="D751" s="284" t="s">
        <v>452</v>
      </c>
      <c r="E751" s="285" t="s">
        <v>2099</v>
      </c>
      <c r="F751" s="286" t="s">
        <v>2100</v>
      </c>
      <c r="G751" s="287" t="s">
        <v>144</v>
      </c>
      <c r="H751" s="288">
        <v>121.94</v>
      </c>
      <c r="I751" s="289"/>
      <c r="J751" s="290">
        <f>ROUND(I751*H751,2)</f>
        <v>0</v>
      </c>
      <c r="K751" s="286" t="s">
        <v>1</v>
      </c>
      <c r="L751" s="291"/>
      <c r="M751" s="292" t="s">
        <v>1</v>
      </c>
      <c r="N751" s="293" t="s">
        <v>47</v>
      </c>
      <c r="O751" s="92"/>
      <c r="P751" s="254">
        <f>O751*H751</f>
        <v>0</v>
      </c>
      <c r="Q751" s="254">
        <v>0.065000000000000002</v>
      </c>
      <c r="R751" s="254">
        <f>Q751*H751</f>
        <v>7.9260999999999999</v>
      </c>
      <c r="S751" s="254">
        <v>0</v>
      </c>
      <c r="T751" s="255">
        <f>S751*H751</f>
        <v>0</v>
      </c>
      <c r="U751" s="39"/>
      <c r="V751" s="39"/>
      <c r="W751" s="39"/>
      <c r="X751" s="39"/>
      <c r="Y751" s="39"/>
      <c r="Z751" s="39"/>
      <c r="AA751" s="39"/>
      <c r="AB751" s="39"/>
      <c r="AC751" s="39"/>
      <c r="AD751" s="39"/>
      <c r="AE751" s="39"/>
      <c r="AR751" s="256" t="s">
        <v>414</v>
      </c>
      <c r="AT751" s="256" t="s">
        <v>452</v>
      </c>
      <c r="AU751" s="256" t="s">
        <v>14</v>
      </c>
      <c r="AY751" s="18" t="s">
        <v>253</v>
      </c>
      <c r="BE751" s="257">
        <f>IF(N751="základní",J751,0)</f>
        <v>0</v>
      </c>
      <c r="BF751" s="257">
        <f>IF(N751="snížená",J751,0)</f>
        <v>0</v>
      </c>
      <c r="BG751" s="257">
        <f>IF(N751="zákl. přenesená",J751,0)</f>
        <v>0</v>
      </c>
      <c r="BH751" s="257">
        <f>IF(N751="sníž. přenesená",J751,0)</f>
        <v>0</v>
      </c>
      <c r="BI751" s="257">
        <f>IF(N751="nulová",J751,0)</f>
        <v>0</v>
      </c>
      <c r="BJ751" s="18" t="s">
        <v>90</v>
      </c>
      <c r="BK751" s="257">
        <f>ROUND(I751*H751,2)</f>
        <v>0</v>
      </c>
      <c r="BL751" s="18" t="s">
        <v>330</v>
      </c>
      <c r="BM751" s="256" t="s">
        <v>2101</v>
      </c>
    </row>
    <row r="752" s="13" customFormat="1">
      <c r="A752" s="13"/>
      <c r="B752" s="262"/>
      <c r="C752" s="263"/>
      <c r="D752" s="258" t="s">
        <v>266</v>
      </c>
      <c r="E752" s="264" t="s">
        <v>1</v>
      </c>
      <c r="F752" s="265" t="s">
        <v>2102</v>
      </c>
      <c r="G752" s="263"/>
      <c r="H752" s="266">
        <v>9.5600000000000005</v>
      </c>
      <c r="I752" s="267"/>
      <c r="J752" s="263"/>
      <c r="K752" s="263"/>
      <c r="L752" s="268"/>
      <c r="M752" s="269"/>
      <c r="N752" s="270"/>
      <c r="O752" s="270"/>
      <c r="P752" s="270"/>
      <c r="Q752" s="270"/>
      <c r="R752" s="270"/>
      <c r="S752" s="270"/>
      <c r="T752" s="271"/>
      <c r="U752" s="13"/>
      <c r="V752" s="13"/>
      <c r="W752" s="13"/>
      <c r="X752" s="13"/>
      <c r="Y752" s="13"/>
      <c r="Z752" s="13"/>
      <c r="AA752" s="13"/>
      <c r="AB752" s="13"/>
      <c r="AC752" s="13"/>
      <c r="AD752" s="13"/>
      <c r="AE752" s="13"/>
      <c r="AT752" s="272" t="s">
        <v>266</v>
      </c>
      <c r="AU752" s="272" t="s">
        <v>14</v>
      </c>
      <c r="AV752" s="13" t="s">
        <v>14</v>
      </c>
      <c r="AW752" s="13" t="s">
        <v>36</v>
      </c>
      <c r="AX752" s="13" t="s">
        <v>82</v>
      </c>
      <c r="AY752" s="272" t="s">
        <v>253</v>
      </c>
    </row>
    <row r="753" s="13" customFormat="1">
      <c r="A753" s="13"/>
      <c r="B753" s="262"/>
      <c r="C753" s="263"/>
      <c r="D753" s="258" t="s">
        <v>266</v>
      </c>
      <c r="E753" s="264" t="s">
        <v>1</v>
      </c>
      <c r="F753" s="265" t="s">
        <v>2103</v>
      </c>
      <c r="G753" s="263"/>
      <c r="H753" s="266">
        <v>4.7699999999999996</v>
      </c>
      <c r="I753" s="267"/>
      <c r="J753" s="263"/>
      <c r="K753" s="263"/>
      <c r="L753" s="268"/>
      <c r="M753" s="269"/>
      <c r="N753" s="270"/>
      <c r="O753" s="270"/>
      <c r="P753" s="270"/>
      <c r="Q753" s="270"/>
      <c r="R753" s="270"/>
      <c r="S753" s="270"/>
      <c r="T753" s="271"/>
      <c r="U753" s="13"/>
      <c r="V753" s="13"/>
      <c r="W753" s="13"/>
      <c r="X753" s="13"/>
      <c r="Y753" s="13"/>
      <c r="Z753" s="13"/>
      <c r="AA753" s="13"/>
      <c r="AB753" s="13"/>
      <c r="AC753" s="13"/>
      <c r="AD753" s="13"/>
      <c r="AE753" s="13"/>
      <c r="AT753" s="272" t="s">
        <v>266</v>
      </c>
      <c r="AU753" s="272" t="s">
        <v>14</v>
      </c>
      <c r="AV753" s="13" t="s">
        <v>14</v>
      </c>
      <c r="AW753" s="13" t="s">
        <v>36</v>
      </c>
      <c r="AX753" s="13" t="s">
        <v>82</v>
      </c>
      <c r="AY753" s="272" t="s">
        <v>253</v>
      </c>
    </row>
    <row r="754" s="13" customFormat="1">
      <c r="A754" s="13"/>
      <c r="B754" s="262"/>
      <c r="C754" s="263"/>
      <c r="D754" s="258" t="s">
        <v>266</v>
      </c>
      <c r="E754" s="264" t="s">
        <v>1</v>
      </c>
      <c r="F754" s="265" t="s">
        <v>2104</v>
      </c>
      <c r="G754" s="263"/>
      <c r="H754" s="266">
        <v>4.8799999999999999</v>
      </c>
      <c r="I754" s="267"/>
      <c r="J754" s="263"/>
      <c r="K754" s="263"/>
      <c r="L754" s="268"/>
      <c r="M754" s="269"/>
      <c r="N754" s="270"/>
      <c r="O754" s="270"/>
      <c r="P754" s="270"/>
      <c r="Q754" s="270"/>
      <c r="R754" s="270"/>
      <c r="S754" s="270"/>
      <c r="T754" s="271"/>
      <c r="U754" s="13"/>
      <c r="V754" s="13"/>
      <c r="W754" s="13"/>
      <c r="X754" s="13"/>
      <c r="Y754" s="13"/>
      <c r="Z754" s="13"/>
      <c r="AA754" s="13"/>
      <c r="AB754" s="13"/>
      <c r="AC754" s="13"/>
      <c r="AD754" s="13"/>
      <c r="AE754" s="13"/>
      <c r="AT754" s="272" t="s">
        <v>266</v>
      </c>
      <c r="AU754" s="272" t="s">
        <v>14</v>
      </c>
      <c r="AV754" s="13" t="s">
        <v>14</v>
      </c>
      <c r="AW754" s="13" t="s">
        <v>36</v>
      </c>
      <c r="AX754" s="13" t="s">
        <v>82</v>
      </c>
      <c r="AY754" s="272" t="s">
        <v>253</v>
      </c>
    </row>
    <row r="755" s="13" customFormat="1">
      <c r="A755" s="13"/>
      <c r="B755" s="262"/>
      <c r="C755" s="263"/>
      <c r="D755" s="258" t="s">
        <v>266</v>
      </c>
      <c r="E755" s="264" t="s">
        <v>1</v>
      </c>
      <c r="F755" s="265" t="s">
        <v>2105</v>
      </c>
      <c r="G755" s="263"/>
      <c r="H755" s="266">
        <v>4.5</v>
      </c>
      <c r="I755" s="267"/>
      <c r="J755" s="263"/>
      <c r="K755" s="263"/>
      <c r="L755" s="268"/>
      <c r="M755" s="269"/>
      <c r="N755" s="270"/>
      <c r="O755" s="270"/>
      <c r="P755" s="270"/>
      <c r="Q755" s="270"/>
      <c r="R755" s="270"/>
      <c r="S755" s="270"/>
      <c r="T755" s="271"/>
      <c r="U755" s="13"/>
      <c r="V755" s="13"/>
      <c r="W755" s="13"/>
      <c r="X755" s="13"/>
      <c r="Y755" s="13"/>
      <c r="Z755" s="13"/>
      <c r="AA755" s="13"/>
      <c r="AB755" s="13"/>
      <c r="AC755" s="13"/>
      <c r="AD755" s="13"/>
      <c r="AE755" s="13"/>
      <c r="AT755" s="272" t="s">
        <v>266</v>
      </c>
      <c r="AU755" s="272" t="s">
        <v>14</v>
      </c>
      <c r="AV755" s="13" t="s">
        <v>14</v>
      </c>
      <c r="AW755" s="13" t="s">
        <v>36</v>
      </c>
      <c r="AX755" s="13" t="s">
        <v>82</v>
      </c>
      <c r="AY755" s="272" t="s">
        <v>253</v>
      </c>
    </row>
    <row r="756" s="13" customFormat="1">
      <c r="A756" s="13"/>
      <c r="B756" s="262"/>
      <c r="C756" s="263"/>
      <c r="D756" s="258" t="s">
        <v>266</v>
      </c>
      <c r="E756" s="264" t="s">
        <v>1</v>
      </c>
      <c r="F756" s="265" t="s">
        <v>2106</v>
      </c>
      <c r="G756" s="263"/>
      <c r="H756" s="266">
        <v>4.2699999999999996</v>
      </c>
      <c r="I756" s="267"/>
      <c r="J756" s="263"/>
      <c r="K756" s="263"/>
      <c r="L756" s="268"/>
      <c r="M756" s="269"/>
      <c r="N756" s="270"/>
      <c r="O756" s="270"/>
      <c r="P756" s="270"/>
      <c r="Q756" s="270"/>
      <c r="R756" s="270"/>
      <c r="S756" s="270"/>
      <c r="T756" s="271"/>
      <c r="U756" s="13"/>
      <c r="V756" s="13"/>
      <c r="W756" s="13"/>
      <c r="X756" s="13"/>
      <c r="Y756" s="13"/>
      <c r="Z756" s="13"/>
      <c r="AA756" s="13"/>
      <c r="AB756" s="13"/>
      <c r="AC756" s="13"/>
      <c r="AD756" s="13"/>
      <c r="AE756" s="13"/>
      <c r="AT756" s="272" t="s">
        <v>266</v>
      </c>
      <c r="AU756" s="272" t="s">
        <v>14</v>
      </c>
      <c r="AV756" s="13" t="s">
        <v>14</v>
      </c>
      <c r="AW756" s="13" t="s">
        <v>36</v>
      </c>
      <c r="AX756" s="13" t="s">
        <v>82</v>
      </c>
      <c r="AY756" s="272" t="s">
        <v>253</v>
      </c>
    </row>
    <row r="757" s="13" customFormat="1">
      <c r="A757" s="13"/>
      <c r="B757" s="262"/>
      <c r="C757" s="263"/>
      <c r="D757" s="258" t="s">
        <v>266</v>
      </c>
      <c r="E757" s="264" t="s">
        <v>1</v>
      </c>
      <c r="F757" s="265" t="s">
        <v>2107</v>
      </c>
      <c r="G757" s="263"/>
      <c r="H757" s="266">
        <v>4.2599999999999998</v>
      </c>
      <c r="I757" s="267"/>
      <c r="J757" s="263"/>
      <c r="K757" s="263"/>
      <c r="L757" s="268"/>
      <c r="M757" s="269"/>
      <c r="N757" s="270"/>
      <c r="O757" s="270"/>
      <c r="P757" s="270"/>
      <c r="Q757" s="270"/>
      <c r="R757" s="270"/>
      <c r="S757" s="270"/>
      <c r="T757" s="271"/>
      <c r="U757" s="13"/>
      <c r="V757" s="13"/>
      <c r="W757" s="13"/>
      <c r="X757" s="13"/>
      <c r="Y757" s="13"/>
      <c r="Z757" s="13"/>
      <c r="AA757" s="13"/>
      <c r="AB757" s="13"/>
      <c r="AC757" s="13"/>
      <c r="AD757" s="13"/>
      <c r="AE757" s="13"/>
      <c r="AT757" s="272" t="s">
        <v>266</v>
      </c>
      <c r="AU757" s="272" t="s">
        <v>14</v>
      </c>
      <c r="AV757" s="13" t="s">
        <v>14</v>
      </c>
      <c r="AW757" s="13" t="s">
        <v>36</v>
      </c>
      <c r="AX757" s="13" t="s">
        <v>82</v>
      </c>
      <c r="AY757" s="272" t="s">
        <v>253</v>
      </c>
    </row>
    <row r="758" s="13" customFormat="1">
      <c r="A758" s="13"/>
      <c r="B758" s="262"/>
      <c r="C758" s="263"/>
      <c r="D758" s="258" t="s">
        <v>266</v>
      </c>
      <c r="E758" s="264" t="s">
        <v>1</v>
      </c>
      <c r="F758" s="265" t="s">
        <v>2108</v>
      </c>
      <c r="G758" s="263"/>
      <c r="H758" s="266">
        <v>4.54</v>
      </c>
      <c r="I758" s="267"/>
      <c r="J758" s="263"/>
      <c r="K758" s="263"/>
      <c r="L758" s="268"/>
      <c r="M758" s="269"/>
      <c r="N758" s="270"/>
      <c r="O758" s="270"/>
      <c r="P758" s="270"/>
      <c r="Q758" s="270"/>
      <c r="R758" s="270"/>
      <c r="S758" s="270"/>
      <c r="T758" s="271"/>
      <c r="U758" s="13"/>
      <c r="V758" s="13"/>
      <c r="W758" s="13"/>
      <c r="X758" s="13"/>
      <c r="Y758" s="13"/>
      <c r="Z758" s="13"/>
      <c r="AA758" s="13"/>
      <c r="AB758" s="13"/>
      <c r="AC758" s="13"/>
      <c r="AD758" s="13"/>
      <c r="AE758" s="13"/>
      <c r="AT758" s="272" t="s">
        <v>266</v>
      </c>
      <c r="AU758" s="272" t="s">
        <v>14</v>
      </c>
      <c r="AV758" s="13" t="s">
        <v>14</v>
      </c>
      <c r="AW758" s="13" t="s">
        <v>36</v>
      </c>
      <c r="AX758" s="13" t="s">
        <v>82</v>
      </c>
      <c r="AY758" s="272" t="s">
        <v>253</v>
      </c>
    </row>
    <row r="759" s="13" customFormat="1">
      <c r="A759" s="13"/>
      <c r="B759" s="262"/>
      <c r="C759" s="263"/>
      <c r="D759" s="258" t="s">
        <v>266</v>
      </c>
      <c r="E759" s="264" t="s">
        <v>1</v>
      </c>
      <c r="F759" s="265" t="s">
        <v>2109</v>
      </c>
      <c r="G759" s="263"/>
      <c r="H759" s="266">
        <v>4.5300000000000002</v>
      </c>
      <c r="I759" s="267"/>
      <c r="J759" s="263"/>
      <c r="K759" s="263"/>
      <c r="L759" s="268"/>
      <c r="M759" s="269"/>
      <c r="N759" s="270"/>
      <c r="O759" s="270"/>
      <c r="P759" s="270"/>
      <c r="Q759" s="270"/>
      <c r="R759" s="270"/>
      <c r="S759" s="270"/>
      <c r="T759" s="271"/>
      <c r="U759" s="13"/>
      <c r="V759" s="13"/>
      <c r="W759" s="13"/>
      <c r="X759" s="13"/>
      <c r="Y759" s="13"/>
      <c r="Z759" s="13"/>
      <c r="AA759" s="13"/>
      <c r="AB759" s="13"/>
      <c r="AC759" s="13"/>
      <c r="AD759" s="13"/>
      <c r="AE759" s="13"/>
      <c r="AT759" s="272" t="s">
        <v>266</v>
      </c>
      <c r="AU759" s="272" t="s">
        <v>14</v>
      </c>
      <c r="AV759" s="13" t="s">
        <v>14</v>
      </c>
      <c r="AW759" s="13" t="s">
        <v>36</v>
      </c>
      <c r="AX759" s="13" t="s">
        <v>82</v>
      </c>
      <c r="AY759" s="272" t="s">
        <v>253</v>
      </c>
    </row>
    <row r="760" s="13" customFormat="1">
      <c r="A760" s="13"/>
      <c r="B760" s="262"/>
      <c r="C760" s="263"/>
      <c r="D760" s="258" t="s">
        <v>266</v>
      </c>
      <c r="E760" s="264" t="s">
        <v>1</v>
      </c>
      <c r="F760" s="265" t="s">
        <v>2110</v>
      </c>
      <c r="G760" s="263"/>
      <c r="H760" s="266">
        <v>4.6799999999999997</v>
      </c>
      <c r="I760" s="267"/>
      <c r="J760" s="263"/>
      <c r="K760" s="263"/>
      <c r="L760" s="268"/>
      <c r="M760" s="269"/>
      <c r="N760" s="270"/>
      <c r="O760" s="270"/>
      <c r="P760" s="270"/>
      <c r="Q760" s="270"/>
      <c r="R760" s="270"/>
      <c r="S760" s="270"/>
      <c r="T760" s="271"/>
      <c r="U760" s="13"/>
      <c r="V760" s="13"/>
      <c r="W760" s="13"/>
      <c r="X760" s="13"/>
      <c r="Y760" s="13"/>
      <c r="Z760" s="13"/>
      <c r="AA760" s="13"/>
      <c r="AB760" s="13"/>
      <c r="AC760" s="13"/>
      <c r="AD760" s="13"/>
      <c r="AE760" s="13"/>
      <c r="AT760" s="272" t="s">
        <v>266</v>
      </c>
      <c r="AU760" s="272" t="s">
        <v>14</v>
      </c>
      <c r="AV760" s="13" t="s">
        <v>14</v>
      </c>
      <c r="AW760" s="13" t="s">
        <v>36</v>
      </c>
      <c r="AX760" s="13" t="s">
        <v>82</v>
      </c>
      <c r="AY760" s="272" t="s">
        <v>253</v>
      </c>
    </row>
    <row r="761" s="13" customFormat="1">
      <c r="A761" s="13"/>
      <c r="B761" s="262"/>
      <c r="C761" s="263"/>
      <c r="D761" s="258" t="s">
        <v>266</v>
      </c>
      <c r="E761" s="264" t="s">
        <v>1</v>
      </c>
      <c r="F761" s="265" t="s">
        <v>2111</v>
      </c>
      <c r="G761" s="263"/>
      <c r="H761" s="266">
        <v>4.7000000000000002</v>
      </c>
      <c r="I761" s="267"/>
      <c r="J761" s="263"/>
      <c r="K761" s="263"/>
      <c r="L761" s="268"/>
      <c r="M761" s="269"/>
      <c r="N761" s="270"/>
      <c r="O761" s="270"/>
      <c r="P761" s="270"/>
      <c r="Q761" s="270"/>
      <c r="R761" s="270"/>
      <c r="S761" s="270"/>
      <c r="T761" s="271"/>
      <c r="U761" s="13"/>
      <c r="V761" s="13"/>
      <c r="W761" s="13"/>
      <c r="X761" s="13"/>
      <c r="Y761" s="13"/>
      <c r="Z761" s="13"/>
      <c r="AA761" s="13"/>
      <c r="AB761" s="13"/>
      <c r="AC761" s="13"/>
      <c r="AD761" s="13"/>
      <c r="AE761" s="13"/>
      <c r="AT761" s="272" t="s">
        <v>266</v>
      </c>
      <c r="AU761" s="272" t="s">
        <v>14</v>
      </c>
      <c r="AV761" s="13" t="s">
        <v>14</v>
      </c>
      <c r="AW761" s="13" t="s">
        <v>36</v>
      </c>
      <c r="AX761" s="13" t="s">
        <v>82</v>
      </c>
      <c r="AY761" s="272" t="s">
        <v>253</v>
      </c>
    </row>
    <row r="762" s="13" customFormat="1">
      <c r="A762" s="13"/>
      <c r="B762" s="262"/>
      <c r="C762" s="263"/>
      <c r="D762" s="258" t="s">
        <v>266</v>
      </c>
      <c r="E762" s="264" t="s">
        <v>1</v>
      </c>
      <c r="F762" s="265" t="s">
        <v>2112</v>
      </c>
      <c r="G762" s="263"/>
      <c r="H762" s="266">
        <v>4.6200000000000001</v>
      </c>
      <c r="I762" s="267"/>
      <c r="J762" s="263"/>
      <c r="K762" s="263"/>
      <c r="L762" s="268"/>
      <c r="M762" s="269"/>
      <c r="N762" s="270"/>
      <c r="O762" s="270"/>
      <c r="P762" s="270"/>
      <c r="Q762" s="270"/>
      <c r="R762" s="270"/>
      <c r="S762" s="270"/>
      <c r="T762" s="271"/>
      <c r="U762" s="13"/>
      <c r="V762" s="13"/>
      <c r="W762" s="13"/>
      <c r="X762" s="13"/>
      <c r="Y762" s="13"/>
      <c r="Z762" s="13"/>
      <c r="AA762" s="13"/>
      <c r="AB762" s="13"/>
      <c r="AC762" s="13"/>
      <c r="AD762" s="13"/>
      <c r="AE762" s="13"/>
      <c r="AT762" s="272" t="s">
        <v>266</v>
      </c>
      <c r="AU762" s="272" t="s">
        <v>14</v>
      </c>
      <c r="AV762" s="13" t="s">
        <v>14</v>
      </c>
      <c r="AW762" s="13" t="s">
        <v>36</v>
      </c>
      <c r="AX762" s="13" t="s">
        <v>82</v>
      </c>
      <c r="AY762" s="272" t="s">
        <v>253</v>
      </c>
    </row>
    <row r="763" s="13" customFormat="1">
      <c r="A763" s="13"/>
      <c r="B763" s="262"/>
      <c r="C763" s="263"/>
      <c r="D763" s="258" t="s">
        <v>266</v>
      </c>
      <c r="E763" s="264" t="s">
        <v>1</v>
      </c>
      <c r="F763" s="265" t="s">
        <v>2113</v>
      </c>
      <c r="G763" s="263"/>
      <c r="H763" s="266">
        <v>5.1500000000000004</v>
      </c>
      <c r="I763" s="267"/>
      <c r="J763" s="263"/>
      <c r="K763" s="263"/>
      <c r="L763" s="268"/>
      <c r="M763" s="269"/>
      <c r="N763" s="270"/>
      <c r="O763" s="270"/>
      <c r="P763" s="270"/>
      <c r="Q763" s="270"/>
      <c r="R763" s="270"/>
      <c r="S763" s="270"/>
      <c r="T763" s="271"/>
      <c r="U763" s="13"/>
      <c r="V763" s="13"/>
      <c r="W763" s="13"/>
      <c r="X763" s="13"/>
      <c r="Y763" s="13"/>
      <c r="Z763" s="13"/>
      <c r="AA763" s="13"/>
      <c r="AB763" s="13"/>
      <c r="AC763" s="13"/>
      <c r="AD763" s="13"/>
      <c r="AE763" s="13"/>
      <c r="AT763" s="272" t="s">
        <v>266</v>
      </c>
      <c r="AU763" s="272" t="s">
        <v>14</v>
      </c>
      <c r="AV763" s="13" t="s">
        <v>14</v>
      </c>
      <c r="AW763" s="13" t="s">
        <v>36</v>
      </c>
      <c r="AX763" s="13" t="s">
        <v>82</v>
      </c>
      <c r="AY763" s="272" t="s">
        <v>253</v>
      </c>
    </row>
    <row r="764" s="13" customFormat="1">
      <c r="A764" s="13"/>
      <c r="B764" s="262"/>
      <c r="C764" s="263"/>
      <c r="D764" s="258" t="s">
        <v>266</v>
      </c>
      <c r="E764" s="264" t="s">
        <v>1</v>
      </c>
      <c r="F764" s="265" t="s">
        <v>2114</v>
      </c>
      <c r="G764" s="263"/>
      <c r="H764" s="266">
        <v>4.9000000000000004</v>
      </c>
      <c r="I764" s="267"/>
      <c r="J764" s="263"/>
      <c r="K764" s="263"/>
      <c r="L764" s="268"/>
      <c r="M764" s="269"/>
      <c r="N764" s="270"/>
      <c r="O764" s="270"/>
      <c r="P764" s="270"/>
      <c r="Q764" s="270"/>
      <c r="R764" s="270"/>
      <c r="S764" s="270"/>
      <c r="T764" s="271"/>
      <c r="U764" s="13"/>
      <c r="V764" s="13"/>
      <c r="W764" s="13"/>
      <c r="X764" s="13"/>
      <c r="Y764" s="13"/>
      <c r="Z764" s="13"/>
      <c r="AA764" s="13"/>
      <c r="AB764" s="13"/>
      <c r="AC764" s="13"/>
      <c r="AD764" s="13"/>
      <c r="AE764" s="13"/>
      <c r="AT764" s="272" t="s">
        <v>266</v>
      </c>
      <c r="AU764" s="272" t="s">
        <v>14</v>
      </c>
      <c r="AV764" s="13" t="s">
        <v>14</v>
      </c>
      <c r="AW764" s="13" t="s">
        <v>36</v>
      </c>
      <c r="AX764" s="13" t="s">
        <v>82</v>
      </c>
      <c r="AY764" s="272" t="s">
        <v>253</v>
      </c>
    </row>
    <row r="765" s="13" customFormat="1">
      <c r="A765" s="13"/>
      <c r="B765" s="262"/>
      <c r="C765" s="263"/>
      <c r="D765" s="258" t="s">
        <v>266</v>
      </c>
      <c r="E765" s="264" t="s">
        <v>1</v>
      </c>
      <c r="F765" s="265" t="s">
        <v>2115</v>
      </c>
      <c r="G765" s="263"/>
      <c r="H765" s="266">
        <v>4.5499999999999998</v>
      </c>
      <c r="I765" s="267"/>
      <c r="J765" s="263"/>
      <c r="K765" s="263"/>
      <c r="L765" s="268"/>
      <c r="M765" s="269"/>
      <c r="N765" s="270"/>
      <c r="O765" s="270"/>
      <c r="P765" s="270"/>
      <c r="Q765" s="270"/>
      <c r="R765" s="270"/>
      <c r="S765" s="270"/>
      <c r="T765" s="271"/>
      <c r="U765" s="13"/>
      <c r="V765" s="13"/>
      <c r="W765" s="13"/>
      <c r="X765" s="13"/>
      <c r="Y765" s="13"/>
      <c r="Z765" s="13"/>
      <c r="AA765" s="13"/>
      <c r="AB765" s="13"/>
      <c r="AC765" s="13"/>
      <c r="AD765" s="13"/>
      <c r="AE765" s="13"/>
      <c r="AT765" s="272" t="s">
        <v>266</v>
      </c>
      <c r="AU765" s="272" t="s">
        <v>14</v>
      </c>
      <c r="AV765" s="13" t="s">
        <v>14</v>
      </c>
      <c r="AW765" s="13" t="s">
        <v>36</v>
      </c>
      <c r="AX765" s="13" t="s">
        <v>82</v>
      </c>
      <c r="AY765" s="272" t="s">
        <v>253</v>
      </c>
    </row>
    <row r="766" s="13" customFormat="1">
      <c r="A766" s="13"/>
      <c r="B766" s="262"/>
      <c r="C766" s="263"/>
      <c r="D766" s="258" t="s">
        <v>266</v>
      </c>
      <c r="E766" s="264" t="s">
        <v>1</v>
      </c>
      <c r="F766" s="265" t="s">
        <v>2116</v>
      </c>
      <c r="G766" s="263"/>
      <c r="H766" s="266">
        <v>4.4900000000000002</v>
      </c>
      <c r="I766" s="267"/>
      <c r="J766" s="263"/>
      <c r="K766" s="263"/>
      <c r="L766" s="268"/>
      <c r="M766" s="269"/>
      <c r="N766" s="270"/>
      <c r="O766" s="270"/>
      <c r="P766" s="270"/>
      <c r="Q766" s="270"/>
      <c r="R766" s="270"/>
      <c r="S766" s="270"/>
      <c r="T766" s="271"/>
      <c r="U766" s="13"/>
      <c r="V766" s="13"/>
      <c r="W766" s="13"/>
      <c r="X766" s="13"/>
      <c r="Y766" s="13"/>
      <c r="Z766" s="13"/>
      <c r="AA766" s="13"/>
      <c r="AB766" s="13"/>
      <c r="AC766" s="13"/>
      <c r="AD766" s="13"/>
      <c r="AE766" s="13"/>
      <c r="AT766" s="272" t="s">
        <v>266</v>
      </c>
      <c r="AU766" s="272" t="s">
        <v>14</v>
      </c>
      <c r="AV766" s="13" t="s">
        <v>14</v>
      </c>
      <c r="AW766" s="13" t="s">
        <v>36</v>
      </c>
      <c r="AX766" s="13" t="s">
        <v>82</v>
      </c>
      <c r="AY766" s="272" t="s">
        <v>253</v>
      </c>
    </row>
    <row r="767" s="13" customFormat="1">
      <c r="A767" s="13"/>
      <c r="B767" s="262"/>
      <c r="C767" s="263"/>
      <c r="D767" s="258" t="s">
        <v>266</v>
      </c>
      <c r="E767" s="264" t="s">
        <v>1</v>
      </c>
      <c r="F767" s="265" t="s">
        <v>2117</v>
      </c>
      <c r="G767" s="263"/>
      <c r="H767" s="266">
        <v>4.5700000000000003</v>
      </c>
      <c r="I767" s="267"/>
      <c r="J767" s="263"/>
      <c r="K767" s="263"/>
      <c r="L767" s="268"/>
      <c r="M767" s="269"/>
      <c r="N767" s="270"/>
      <c r="O767" s="270"/>
      <c r="P767" s="270"/>
      <c r="Q767" s="270"/>
      <c r="R767" s="270"/>
      <c r="S767" s="270"/>
      <c r="T767" s="271"/>
      <c r="U767" s="13"/>
      <c r="V767" s="13"/>
      <c r="W767" s="13"/>
      <c r="X767" s="13"/>
      <c r="Y767" s="13"/>
      <c r="Z767" s="13"/>
      <c r="AA767" s="13"/>
      <c r="AB767" s="13"/>
      <c r="AC767" s="13"/>
      <c r="AD767" s="13"/>
      <c r="AE767" s="13"/>
      <c r="AT767" s="272" t="s">
        <v>266</v>
      </c>
      <c r="AU767" s="272" t="s">
        <v>14</v>
      </c>
      <c r="AV767" s="13" t="s">
        <v>14</v>
      </c>
      <c r="AW767" s="13" t="s">
        <v>36</v>
      </c>
      <c r="AX767" s="13" t="s">
        <v>82</v>
      </c>
      <c r="AY767" s="272" t="s">
        <v>253</v>
      </c>
    </row>
    <row r="768" s="13" customFormat="1">
      <c r="A768" s="13"/>
      <c r="B768" s="262"/>
      <c r="C768" s="263"/>
      <c r="D768" s="258" t="s">
        <v>266</v>
      </c>
      <c r="E768" s="264" t="s">
        <v>1</v>
      </c>
      <c r="F768" s="265" t="s">
        <v>2118</v>
      </c>
      <c r="G768" s="263"/>
      <c r="H768" s="266">
        <v>4.6399999999999997</v>
      </c>
      <c r="I768" s="267"/>
      <c r="J768" s="263"/>
      <c r="K768" s="263"/>
      <c r="L768" s="268"/>
      <c r="M768" s="269"/>
      <c r="N768" s="270"/>
      <c r="O768" s="270"/>
      <c r="P768" s="270"/>
      <c r="Q768" s="270"/>
      <c r="R768" s="270"/>
      <c r="S768" s="270"/>
      <c r="T768" s="271"/>
      <c r="U768" s="13"/>
      <c r="V768" s="13"/>
      <c r="W768" s="13"/>
      <c r="X768" s="13"/>
      <c r="Y768" s="13"/>
      <c r="Z768" s="13"/>
      <c r="AA768" s="13"/>
      <c r="AB768" s="13"/>
      <c r="AC768" s="13"/>
      <c r="AD768" s="13"/>
      <c r="AE768" s="13"/>
      <c r="AT768" s="272" t="s">
        <v>266</v>
      </c>
      <c r="AU768" s="272" t="s">
        <v>14</v>
      </c>
      <c r="AV768" s="13" t="s">
        <v>14</v>
      </c>
      <c r="AW768" s="13" t="s">
        <v>36</v>
      </c>
      <c r="AX768" s="13" t="s">
        <v>82</v>
      </c>
      <c r="AY768" s="272" t="s">
        <v>253</v>
      </c>
    </row>
    <row r="769" s="13" customFormat="1">
      <c r="A769" s="13"/>
      <c r="B769" s="262"/>
      <c r="C769" s="263"/>
      <c r="D769" s="258" t="s">
        <v>266</v>
      </c>
      <c r="E769" s="264" t="s">
        <v>1</v>
      </c>
      <c r="F769" s="265" t="s">
        <v>2119</v>
      </c>
      <c r="G769" s="263"/>
      <c r="H769" s="266">
        <v>4.6799999999999997</v>
      </c>
      <c r="I769" s="267"/>
      <c r="J769" s="263"/>
      <c r="K769" s="263"/>
      <c r="L769" s="268"/>
      <c r="M769" s="269"/>
      <c r="N769" s="270"/>
      <c r="O769" s="270"/>
      <c r="P769" s="270"/>
      <c r="Q769" s="270"/>
      <c r="R769" s="270"/>
      <c r="S769" s="270"/>
      <c r="T769" s="271"/>
      <c r="U769" s="13"/>
      <c r="V769" s="13"/>
      <c r="W769" s="13"/>
      <c r="X769" s="13"/>
      <c r="Y769" s="13"/>
      <c r="Z769" s="13"/>
      <c r="AA769" s="13"/>
      <c r="AB769" s="13"/>
      <c r="AC769" s="13"/>
      <c r="AD769" s="13"/>
      <c r="AE769" s="13"/>
      <c r="AT769" s="272" t="s">
        <v>266</v>
      </c>
      <c r="AU769" s="272" t="s">
        <v>14</v>
      </c>
      <c r="AV769" s="13" t="s">
        <v>14</v>
      </c>
      <c r="AW769" s="13" t="s">
        <v>36</v>
      </c>
      <c r="AX769" s="13" t="s">
        <v>82</v>
      </c>
      <c r="AY769" s="272" t="s">
        <v>253</v>
      </c>
    </row>
    <row r="770" s="13" customFormat="1">
      <c r="A770" s="13"/>
      <c r="B770" s="262"/>
      <c r="C770" s="263"/>
      <c r="D770" s="258" t="s">
        <v>266</v>
      </c>
      <c r="E770" s="264" t="s">
        <v>1</v>
      </c>
      <c r="F770" s="265" t="s">
        <v>2120</v>
      </c>
      <c r="G770" s="263"/>
      <c r="H770" s="266">
        <v>4.5300000000000002</v>
      </c>
      <c r="I770" s="267"/>
      <c r="J770" s="263"/>
      <c r="K770" s="263"/>
      <c r="L770" s="268"/>
      <c r="M770" s="269"/>
      <c r="N770" s="270"/>
      <c r="O770" s="270"/>
      <c r="P770" s="270"/>
      <c r="Q770" s="270"/>
      <c r="R770" s="270"/>
      <c r="S770" s="270"/>
      <c r="T770" s="271"/>
      <c r="U770" s="13"/>
      <c r="V770" s="13"/>
      <c r="W770" s="13"/>
      <c r="X770" s="13"/>
      <c r="Y770" s="13"/>
      <c r="Z770" s="13"/>
      <c r="AA770" s="13"/>
      <c r="AB770" s="13"/>
      <c r="AC770" s="13"/>
      <c r="AD770" s="13"/>
      <c r="AE770" s="13"/>
      <c r="AT770" s="272" t="s">
        <v>266</v>
      </c>
      <c r="AU770" s="272" t="s">
        <v>14</v>
      </c>
      <c r="AV770" s="13" t="s">
        <v>14</v>
      </c>
      <c r="AW770" s="13" t="s">
        <v>36</v>
      </c>
      <c r="AX770" s="13" t="s">
        <v>82</v>
      </c>
      <c r="AY770" s="272" t="s">
        <v>253</v>
      </c>
    </row>
    <row r="771" s="13" customFormat="1">
      <c r="A771" s="13"/>
      <c r="B771" s="262"/>
      <c r="C771" s="263"/>
      <c r="D771" s="258" t="s">
        <v>266</v>
      </c>
      <c r="E771" s="264" t="s">
        <v>1</v>
      </c>
      <c r="F771" s="265" t="s">
        <v>2121</v>
      </c>
      <c r="G771" s="263"/>
      <c r="H771" s="266">
        <v>4.6699999999999999</v>
      </c>
      <c r="I771" s="267"/>
      <c r="J771" s="263"/>
      <c r="K771" s="263"/>
      <c r="L771" s="268"/>
      <c r="M771" s="269"/>
      <c r="N771" s="270"/>
      <c r="O771" s="270"/>
      <c r="P771" s="270"/>
      <c r="Q771" s="270"/>
      <c r="R771" s="270"/>
      <c r="S771" s="270"/>
      <c r="T771" s="271"/>
      <c r="U771" s="13"/>
      <c r="V771" s="13"/>
      <c r="W771" s="13"/>
      <c r="X771" s="13"/>
      <c r="Y771" s="13"/>
      <c r="Z771" s="13"/>
      <c r="AA771" s="13"/>
      <c r="AB771" s="13"/>
      <c r="AC771" s="13"/>
      <c r="AD771" s="13"/>
      <c r="AE771" s="13"/>
      <c r="AT771" s="272" t="s">
        <v>266</v>
      </c>
      <c r="AU771" s="272" t="s">
        <v>14</v>
      </c>
      <c r="AV771" s="13" t="s">
        <v>14</v>
      </c>
      <c r="AW771" s="13" t="s">
        <v>36</v>
      </c>
      <c r="AX771" s="13" t="s">
        <v>82</v>
      </c>
      <c r="AY771" s="272" t="s">
        <v>253</v>
      </c>
    </row>
    <row r="772" s="13" customFormat="1">
      <c r="A772" s="13"/>
      <c r="B772" s="262"/>
      <c r="C772" s="263"/>
      <c r="D772" s="258" t="s">
        <v>266</v>
      </c>
      <c r="E772" s="264" t="s">
        <v>1</v>
      </c>
      <c r="F772" s="265" t="s">
        <v>2122</v>
      </c>
      <c r="G772" s="263"/>
      <c r="H772" s="266">
        <v>4.8799999999999999</v>
      </c>
      <c r="I772" s="267"/>
      <c r="J772" s="263"/>
      <c r="K772" s="263"/>
      <c r="L772" s="268"/>
      <c r="M772" s="269"/>
      <c r="N772" s="270"/>
      <c r="O772" s="270"/>
      <c r="P772" s="270"/>
      <c r="Q772" s="270"/>
      <c r="R772" s="270"/>
      <c r="S772" s="270"/>
      <c r="T772" s="271"/>
      <c r="U772" s="13"/>
      <c r="V772" s="13"/>
      <c r="W772" s="13"/>
      <c r="X772" s="13"/>
      <c r="Y772" s="13"/>
      <c r="Z772" s="13"/>
      <c r="AA772" s="13"/>
      <c r="AB772" s="13"/>
      <c r="AC772" s="13"/>
      <c r="AD772" s="13"/>
      <c r="AE772" s="13"/>
      <c r="AT772" s="272" t="s">
        <v>266</v>
      </c>
      <c r="AU772" s="272" t="s">
        <v>14</v>
      </c>
      <c r="AV772" s="13" t="s">
        <v>14</v>
      </c>
      <c r="AW772" s="13" t="s">
        <v>36</v>
      </c>
      <c r="AX772" s="13" t="s">
        <v>82</v>
      </c>
      <c r="AY772" s="272" t="s">
        <v>253</v>
      </c>
    </row>
    <row r="773" s="13" customFormat="1">
      <c r="A773" s="13"/>
      <c r="B773" s="262"/>
      <c r="C773" s="263"/>
      <c r="D773" s="258" t="s">
        <v>266</v>
      </c>
      <c r="E773" s="264" t="s">
        <v>1</v>
      </c>
      <c r="F773" s="265" t="s">
        <v>2123</v>
      </c>
      <c r="G773" s="263"/>
      <c r="H773" s="266">
        <v>4.9100000000000001</v>
      </c>
      <c r="I773" s="267"/>
      <c r="J773" s="263"/>
      <c r="K773" s="263"/>
      <c r="L773" s="268"/>
      <c r="M773" s="269"/>
      <c r="N773" s="270"/>
      <c r="O773" s="270"/>
      <c r="P773" s="270"/>
      <c r="Q773" s="270"/>
      <c r="R773" s="270"/>
      <c r="S773" s="270"/>
      <c r="T773" s="271"/>
      <c r="U773" s="13"/>
      <c r="V773" s="13"/>
      <c r="W773" s="13"/>
      <c r="X773" s="13"/>
      <c r="Y773" s="13"/>
      <c r="Z773" s="13"/>
      <c r="AA773" s="13"/>
      <c r="AB773" s="13"/>
      <c r="AC773" s="13"/>
      <c r="AD773" s="13"/>
      <c r="AE773" s="13"/>
      <c r="AT773" s="272" t="s">
        <v>266</v>
      </c>
      <c r="AU773" s="272" t="s">
        <v>14</v>
      </c>
      <c r="AV773" s="13" t="s">
        <v>14</v>
      </c>
      <c r="AW773" s="13" t="s">
        <v>36</v>
      </c>
      <c r="AX773" s="13" t="s">
        <v>82</v>
      </c>
      <c r="AY773" s="272" t="s">
        <v>253</v>
      </c>
    </row>
    <row r="774" s="13" customFormat="1">
      <c r="A774" s="13"/>
      <c r="B774" s="262"/>
      <c r="C774" s="263"/>
      <c r="D774" s="258" t="s">
        <v>266</v>
      </c>
      <c r="E774" s="264" t="s">
        <v>1</v>
      </c>
      <c r="F774" s="265" t="s">
        <v>2124</v>
      </c>
      <c r="G774" s="263"/>
      <c r="H774" s="266">
        <v>4.9199999999999999</v>
      </c>
      <c r="I774" s="267"/>
      <c r="J774" s="263"/>
      <c r="K774" s="263"/>
      <c r="L774" s="268"/>
      <c r="M774" s="269"/>
      <c r="N774" s="270"/>
      <c r="O774" s="270"/>
      <c r="P774" s="270"/>
      <c r="Q774" s="270"/>
      <c r="R774" s="270"/>
      <c r="S774" s="270"/>
      <c r="T774" s="271"/>
      <c r="U774" s="13"/>
      <c r="V774" s="13"/>
      <c r="W774" s="13"/>
      <c r="X774" s="13"/>
      <c r="Y774" s="13"/>
      <c r="Z774" s="13"/>
      <c r="AA774" s="13"/>
      <c r="AB774" s="13"/>
      <c r="AC774" s="13"/>
      <c r="AD774" s="13"/>
      <c r="AE774" s="13"/>
      <c r="AT774" s="272" t="s">
        <v>266</v>
      </c>
      <c r="AU774" s="272" t="s">
        <v>14</v>
      </c>
      <c r="AV774" s="13" t="s">
        <v>14</v>
      </c>
      <c r="AW774" s="13" t="s">
        <v>36</v>
      </c>
      <c r="AX774" s="13" t="s">
        <v>82</v>
      </c>
      <c r="AY774" s="272" t="s">
        <v>253</v>
      </c>
    </row>
    <row r="775" s="13" customFormat="1">
      <c r="A775" s="13"/>
      <c r="B775" s="262"/>
      <c r="C775" s="263"/>
      <c r="D775" s="258" t="s">
        <v>266</v>
      </c>
      <c r="E775" s="264" t="s">
        <v>1</v>
      </c>
      <c r="F775" s="265" t="s">
        <v>2125</v>
      </c>
      <c r="G775" s="263"/>
      <c r="H775" s="266">
        <v>4.8700000000000001</v>
      </c>
      <c r="I775" s="267"/>
      <c r="J775" s="263"/>
      <c r="K775" s="263"/>
      <c r="L775" s="268"/>
      <c r="M775" s="269"/>
      <c r="N775" s="270"/>
      <c r="O775" s="270"/>
      <c r="P775" s="270"/>
      <c r="Q775" s="270"/>
      <c r="R775" s="270"/>
      <c r="S775" s="270"/>
      <c r="T775" s="271"/>
      <c r="U775" s="13"/>
      <c r="V775" s="13"/>
      <c r="W775" s="13"/>
      <c r="X775" s="13"/>
      <c r="Y775" s="13"/>
      <c r="Z775" s="13"/>
      <c r="AA775" s="13"/>
      <c r="AB775" s="13"/>
      <c r="AC775" s="13"/>
      <c r="AD775" s="13"/>
      <c r="AE775" s="13"/>
      <c r="AT775" s="272" t="s">
        <v>266</v>
      </c>
      <c r="AU775" s="272" t="s">
        <v>14</v>
      </c>
      <c r="AV775" s="13" t="s">
        <v>14</v>
      </c>
      <c r="AW775" s="13" t="s">
        <v>36</v>
      </c>
      <c r="AX775" s="13" t="s">
        <v>82</v>
      </c>
      <c r="AY775" s="272" t="s">
        <v>253</v>
      </c>
    </row>
    <row r="776" s="13" customFormat="1">
      <c r="A776" s="13"/>
      <c r="B776" s="262"/>
      <c r="C776" s="263"/>
      <c r="D776" s="258" t="s">
        <v>266</v>
      </c>
      <c r="E776" s="264" t="s">
        <v>1</v>
      </c>
      <c r="F776" s="265" t="s">
        <v>2126</v>
      </c>
      <c r="G776" s="263"/>
      <c r="H776" s="266">
        <v>4.8700000000000001</v>
      </c>
      <c r="I776" s="267"/>
      <c r="J776" s="263"/>
      <c r="K776" s="263"/>
      <c r="L776" s="268"/>
      <c r="M776" s="269"/>
      <c r="N776" s="270"/>
      <c r="O776" s="270"/>
      <c r="P776" s="270"/>
      <c r="Q776" s="270"/>
      <c r="R776" s="270"/>
      <c r="S776" s="270"/>
      <c r="T776" s="271"/>
      <c r="U776" s="13"/>
      <c r="V776" s="13"/>
      <c r="W776" s="13"/>
      <c r="X776" s="13"/>
      <c r="Y776" s="13"/>
      <c r="Z776" s="13"/>
      <c r="AA776" s="13"/>
      <c r="AB776" s="13"/>
      <c r="AC776" s="13"/>
      <c r="AD776" s="13"/>
      <c r="AE776" s="13"/>
      <c r="AT776" s="272" t="s">
        <v>266</v>
      </c>
      <c r="AU776" s="272" t="s">
        <v>14</v>
      </c>
      <c r="AV776" s="13" t="s">
        <v>14</v>
      </c>
      <c r="AW776" s="13" t="s">
        <v>36</v>
      </c>
      <c r="AX776" s="13" t="s">
        <v>82</v>
      </c>
      <c r="AY776" s="272" t="s">
        <v>253</v>
      </c>
    </row>
    <row r="777" s="14" customFormat="1">
      <c r="A777" s="14"/>
      <c r="B777" s="273"/>
      <c r="C777" s="274"/>
      <c r="D777" s="258" t="s">
        <v>266</v>
      </c>
      <c r="E777" s="275" t="s">
        <v>1</v>
      </c>
      <c r="F777" s="276" t="s">
        <v>269</v>
      </c>
      <c r="G777" s="274"/>
      <c r="H777" s="277">
        <v>121.94</v>
      </c>
      <c r="I777" s="278"/>
      <c r="J777" s="274"/>
      <c r="K777" s="274"/>
      <c r="L777" s="279"/>
      <c r="M777" s="280"/>
      <c r="N777" s="281"/>
      <c r="O777" s="281"/>
      <c r="P777" s="281"/>
      <c r="Q777" s="281"/>
      <c r="R777" s="281"/>
      <c r="S777" s="281"/>
      <c r="T777" s="282"/>
      <c r="U777" s="14"/>
      <c r="V777" s="14"/>
      <c r="W777" s="14"/>
      <c r="X777" s="14"/>
      <c r="Y777" s="14"/>
      <c r="Z777" s="14"/>
      <c r="AA777" s="14"/>
      <c r="AB777" s="14"/>
      <c r="AC777" s="14"/>
      <c r="AD777" s="14"/>
      <c r="AE777" s="14"/>
      <c r="AT777" s="283" t="s">
        <v>266</v>
      </c>
      <c r="AU777" s="283" t="s">
        <v>14</v>
      </c>
      <c r="AV777" s="14" t="s">
        <v>259</v>
      </c>
      <c r="AW777" s="14" t="s">
        <v>36</v>
      </c>
      <c r="AX777" s="14" t="s">
        <v>90</v>
      </c>
      <c r="AY777" s="283" t="s">
        <v>253</v>
      </c>
    </row>
    <row r="778" s="2" customFormat="1" ht="36" customHeight="1">
      <c r="A778" s="39"/>
      <c r="B778" s="40"/>
      <c r="C778" s="245" t="s">
        <v>827</v>
      </c>
      <c r="D778" s="245" t="s">
        <v>255</v>
      </c>
      <c r="E778" s="246" t="s">
        <v>2127</v>
      </c>
      <c r="F778" s="247" t="s">
        <v>2128</v>
      </c>
      <c r="G778" s="248" t="s">
        <v>185</v>
      </c>
      <c r="H778" s="249">
        <v>8.9960000000000004</v>
      </c>
      <c r="I778" s="250"/>
      <c r="J778" s="251">
        <f>ROUND(I778*H778,2)</f>
        <v>0</v>
      </c>
      <c r="K778" s="247" t="s">
        <v>258</v>
      </c>
      <c r="L778" s="45"/>
      <c r="M778" s="252" t="s">
        <v>1</v>
      </c>
      <c r="N778" s="253" t="s">
        <v>47</v>
      </c>
      <c r="O778" s="92"/>
      <c r="P778" s="254">
        <f>O778*H778</f>
        <v>0</v>
      </c>
      <c r="Q778" s="254">
        <v>0</v>
      </c>
      <c r="R778" s="254">
        <f>Q778*H778</f>
        <v>0</v>
      </c>
      <c r="S778" s="254">
        <v>0</v>
      </c>
      <c r="T778" s="255">
        <f>S778*H778</f>
        <v>0</v>
      </c>
      <c r="U778" s="39"/>
      <c r="V778" s="39"/>
      <c r="W778" s="39"/>
      <c r="X778" s="39"/>
      <c r="Y778" s="39"/>
      <c r="Z778" s="39"/>
      <c r="AA778" s="39"/>
      <c r="AB778" s="39"/>
      <c r="AC778" s="39"/>
      <c r="AD778" s="39"/>
      <c r="AE778" s="39"/>
      <c r="AR778" s="256" t="s">
        <v>330</v>
      </c>
      <c r="AT778" s="256" t="s">
        <v>255</v>
      </c>
      <c r="AU778" s="256" t="s">
        <v>14</v>
      </c>
      <c r="AY778" s="18" t="s">
        <v>253</v>
      </c>
      <c r="BE778" s="257">
        <f>IF(N778="základní",J778,0)</f>
        <v>0</v>
      </c>
      <c r="BF778" s="257">
        <f>IF(N778="snížená",J778,0)</f>
        <v>0</v>
      </c>
      <c r="BG778" s="257">
        <f>IF(N778="zákl. přenesená",J778,0)</f>
        <v>0</v>
      </c>
      <c r="BH778" s="257">
        <f>IF(N778="sníž. přenesená",J778,0)</f>
        <v>0</v>
      </c>
      <c r="BI778" s="257">
        <f>IF(N778="nulová",J778,0)</f>
        <v>0</v>
      </c>
      <c r="BJ778" s="18" t="s">
        <v>90</v>
      </c>
      <c r="BK778" s="257">
        <f>ROUND(I778*H778,2)</f>
        <v>0</v>
      </c>
      <c r="BL778" s="18" t="s">
        <v>330</v>
      </c>
      <c r="BM778" s="256" t="s">
        <v>2129</v>
      </c>
    </row>
    <row r="779" s="2" customFormat="1">
      <c r="A779" s="39"/>
      <c r="B779" s="40"/>
      <c r="C779" s="41"/>
      <c r="D779" s="258" t="s">
        <v>261</v>
      </c>
      <c r="E779" s="41"/>
      <c r="F779" s="259" t="s">
        <v>2130</v>
      </c>
      <c r="G779" s="41"/>
      <c r="H779" s="41"/>
      <c r="I779" s="156"/>
      <c r="J779" s="41"/>
      <c r="K779" s="41"/>
      <c r="L779" s="45"/>
      <c r="M779" s="327"/>
      <c r="N779" s="328"/>
      <c r="O779" s="306"/>
      <c r="P779" s="306"/>
      <c r="Q779" s="306"/>
      <c r="R779" s="306"/>
      <c r="S779" s="306"/>
      <c r="T779" s="329"/>
      <c r="U779" s="39"/>
      <c r="V779" s="39"/>
      <c r="W779" s="39"/>
      <c r="X779" s="39"/>
      <c r="Y779" s="39"/>
      <c r="Z779" s="39"/>
      <c r="AA779" s="39"/>
      <c r="AB779" s="39"/>
      <c r="AC779" s="39"/>
      <c r="AD779" s="39"/>
      <c r="AE779" s="39"/>
      <c r="AT779" s="18" t="s">
        <v>261</v>
      </c>
      <c r="AU779" s="18" t="s">
        <v>14</v>
      </c>
    </row>
    <row r="780" s="2" customFormat="1" ht="6.96" customHeight="1">
      <c r="A780" s="39"/>
      <c r="B780" s="67"/>
      <c r="C780" s="68"/>
      <c r="D780" s="68"/>
      <c r="E780" s="68"/>
      <c r="F780" s="68"/>
      <c r="G780" s="68"/>
      <c r="H780" s="68"/>
      <c r="I780" s="194"/>
      <c r="J780" s="68"/>
      <c r="K780" s="68"/>
      <c r="L780" s="45"/>
      <c r="M780" s="39"/>
      <c r="O780" s="39"/>
      <c r="P780" s="39"/>
      <c r="Q780" s="39"/>
      <c r="R780" s="39"/>
      <c r="S780" s="39"/>
      <c r="T780" s="39"/>
      <c r="U780" s="39"/>
      <c r="V780" s="39"/>
      <c r="W780" s="39"/>
      <c r="X780" s="39"/>
      <c r="Y780" s="39"/>
      <c r="Z780" s="39"/>
      <c r="AA780" s="39"/>
      <c r="AB780" s="39"/>
      <c r="AC780" s="39"/>
      <c r="AD780" s="39"/>
      <c r="AE780" s="39"/>
    </row>
  </sheetData>
  <sheetProtection sheet="1" autoFilter="0" formatColumns="0" formatRows="0" objects="1" scenarios="1" spinCount="100000" saltValue="tZ06trRiP5DFuK9CiQHv1dFxTrKIxng51xTri1zkA8E5fCZw8YBh2HFqaYnOiSXuczxd1A3WI1td0LizZDRi0w==" hashValue="I0DAj83MH50EHCuEs4NDDHwFn08EheBQrMenRa7QtAFGsCuKzeMDYLYF1NxMwDAlGdysBt4EHaDDY6lqtWi+Kg==" algorithmName="SHA-512" password="CC35"/>
  <autoFilter ref="C129:K779"/>
  <mergeCells count="12">
    <mergeCell ref="E7:H7"/>
    <mergeCell ref="E9:H9"/>
    <mergeCell ref="E11:H11"/>
    <mergeCell ref="E20:H20"/>
    <mergeCell ref="E29:H29"/>
    <mergeCell ref="E85:H85"/>
    <mergeCell ref="E87:H87"/>
    <mergeCell ref="E89:H89"/>
    <mergeCell ref="E118:H118"/>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47"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47"/>
      <c r="L2" s="1"/>
      <c r="M2" s="1"/>
      <c r="N2" s="1"/>
      <c r="O2" s="1"/>
      <c r="P2" s="1"/>
      <c r="Q2" s="1"/>
      <c r="R2" s="1"/>
      <c r="S2" s="1"/>
      <c r="T2" s="1"/>
      <c r="U2" s="1"/>
      <c r="V2" s="1"/>
      <c r="AT2" s="18" t="s">
        <v>116</v>
      </c>
      <c r="AZ2" s="148" t="s">
        <v>2131</v>
      </c>
      <c r="BA2" s="148" t="s">
        <v>2132</v>
      </c>
      <c r="BB2" s="148" t="s">
        <v>140</v>
      </c>
      <c r="BC2" s="148" t="s">
        <v>14</v>
      </c>
      <c r="BD2" s="148" t="s">
        <v>14</v>
      </c>
    </row>
    <row r="3" s="1" customFormat="1" ht="6.96" customHeight="1">
      <c r="B3" s="149"/>
      <c r="C3" s="150"/>
      <c r="D3" s="150"/>
      <c r="E3" s="150"/>
      <c r="F3" s="150"/>
      <c r="G3" s="150"/>
      <c r="H3" s="150"/>
      <c r="I3" s="151"/>
      <c r="J3" s="150"/>
      <c r="K3" s="150"/>
      <c r="L3" s="21"/>
      <c r="AT3" s="18" t="s">
        <v>14</v>
      </c>
      <c r="AZ3" s="148" t="s">
        <v>1248</v>
      </c>
      <c r="BA3" s="148" t="s">
        <v>1249</v>
      </c>
      <c r="BB3" s="148" t="s">
        <v>140</v>
      </c>
      <c r="BC3" s="148" t="s">
        <v>1250</v>
      </c>
      <c r="BD3" s="148" t="s">
        <v>14</v>
      </c>
    </row>
    <row r="4" s="1" customFormat="1" ht="24.96" customHeight="1">
      <c r="B4" s="21"/>
      <c r="D4" s="152" t="s">
        <v>146</v>
      </c>
      <c r="I4" s="147"/>
      <c r="L4" s="21"/>
      <c r="M4" s="153" t="s">
        <v>10</v>
      </c>
      <c r="AT4" s="18" t="s">
        <v>4</v>
      </c>
      <c r="AZ4" s="148" t="s">
        <v>2133</v>
      </c>
      <c r="BA4" s="148" t="s">
        <v>2134</v>
      </c>
      <c r="BB4" s="148" t="s">
        <v>140</v>
      </c>
      <c r="BC4" s="148" t="s">
        <v>404</v>
      </c>
      <c r="BD4" s="148" t="s">
        <v>14</v>
      </c>
    </row>
    <row r="5" s="1" customFormat="1" ht="6.96" customHeight="1">
      <c r="B5" s="21"/>
      <c r="I5" s="147"/>
      <c r="L5" s="21"/>
      <c r="AZ5" s="148" t="s">
        <v>2135</v>
      </c>
      <c r="BA5" s="148" t="s">
        <v>2136</v>
      </c>
      <c r="BB5" s="148" t="s">
        <v>140</v>
      </c>
      <c r="BC5" s="148" t="s">
        <v>2137</v>
      </c>
      <c r="BD5" s="148" t="s">
        <v>14</v>
      </c>
    </row>
    <row r="6" s="1" customFormat="1" ht="12" customHeight="1">
      <c r="B6" s="21"/>
      <c r="D6" s="154" t="s">
        <v>16</v>
      </c>
      <c r="I6" s="147"/>
      <c r="L6" s="21"/>
      <c r="AZ6" s="148" t="s">
        <v>1264</v>
      </c>
      <c r="BA6" s="148" t="s">
        <v>2138</v>
      </c>
      <c r="BB6" s="148" t="s">
        <v>140</v>
      </c>
      <c r="BC6" s="148" t="s">
        <v>1266</v>
      </c>
      <c r="BD6" s="148" t="s">
        <v>14</v>
      </c>
    </row>
    <row r="7" s="1" customFormat="1" ht="25.5" customHeight="1">
      <c r="B7" s="21"/>
      <c r="E7" s="155" t="str">
        <f>'Rekapitulace stavby'!K6</f>
        <v>Rekonstrukce ulice Koněvova, Praha 3, akce č. 999337 - Etapa 1 (Husitská - Černínova)</v>
      </c>
      <c r="F7" s="154"/>
      <c r="G7" s="154"/>
      <c r="H7" s="154"/>
      <c r="I7" s="147"/>
      <c r="L7" s="21"/>
      <c r="AZ7" s="148" t="s">
        <v>1268</v>
      </c>
      <c r="BA7" s="148" t="s">
        <v>2139</v>
      </c>
      <c r="BB7" s="148" t="s">
        <v>140</v>
      </c>
      <c r="BC7" s="148" t="s">
        <v>340</v>
      </c>
      <c r="BD7" s="148" t="s">
        <v>14</v>
      </c>
    </row>
    <row r="8" s="1" customFormat="1" ht="12" customHeight="1">
      <c r="B8" s="21"/>
      <c r="D8" s="154" t="s">
        <v>160</v>
      </c>
      <c r="I8" s="147"/>
      <c r="L8" s="21"/>
      <c r="AZ8" s="148" t="s">
        <v>1270</v>
      </c>
      <c r="BA8" s="148" t="s">
        <v>1271</v>
      </c>
      <c r="BB8" s="148" t="s">
        <v>140</v>
      </c>
      <c r="BC8" s="148" t="s">
        <v>1272</v>
      </c>
      <c r="BD8" s="148" t="s">
        <v>14</v>
      </c>
    </row>
    <row r="9" s="2" customFormat="1" ht="16.5" customHeight="1">
      <c r="A9" s="39"/>
      <c r="B9" s="45"/>
      <c r="C9" s="39"/>
      <c r="D9" s="39"/>
      <c r="E9" s="155" t="s">
        <v>1261</v>
      </c>
      <c r="F9" s="39"/>
      <c r="G9" s="39"/>
      <c r="H9" s="39"/>
      <c r="I9" s="156"/>
      <c r="J9" s="39"/>
      <c r="K9" s="39"/>
      <c r="L9" s="64"/>
      <c r="S9" s="39"/>
      <c r="T9" s="39"/>
      <c r="U9" s="39"/>
      <c r="V9" s="39"/>
      <c r="W9" s="39"/>
      <c r="X9" s="39"/>
      <c r="Y9" s="39"/>
      <c r="Z9" s="39"/>
      <c r="AA9" s="39"/>
      <c r="AB9" s="39"/>
      <c r="AC9" s="39"/>
      <c r="AD9" s="39"/>
      <c r="AE9" s="39"/>
      <c r="AZ9" s="148" t="s">
        <v>1273</v>
      </c>
      <c r="BA9" s="148" t="s">
        <v>1274</v>
      </c>
      <c r="BB9" s="148" t="s">
        <v>140</v>
      </c>
      <c r="BC9" s="148" t="s">
        <v>1275</v>
      </c>
      <c r="BD9" s="148" t="s">
        <v>14</v>
      </c>
    </row>
    <row r="10" s="2" customFormat="1" ht="12" customHeight="1">
      <c r="A10" s="39"/>
      <c r="B10" s="45"/>
      <c r="C10" s="39"/>
      <c r="D10" s="154" t="s">
        <v>1263</v>
      </c>
      <c r="E10" s="39"/>
      <c r="F10" s="39"/>
      <c r="G10" s="39"/>
      <c r="H10" s="39"/>
      <c r="I10" s="156"/>
      <c r="J10" s="39"/>
      <c r="K10" s="39"/>
      <c r="L10" s="64"/>
      <c r="S10" s="39"/>
      <c r="T10" s="39"/>
      <c r="U10" s="39"/>
      <c r="V10" s="39"/>
      <c r="W10" s="39"/>
      <c r="X10" s="39"/>
      <c r="Y10" s="39"/>
      <c r="Z10" s="39"/>
      <c r="AA10" s="39"/>
      <c r="AB10" s="39"/>
      <c r="AC10" s="39"/>
      <c r="AD10" s="39"/>
      <c r="AE10" s="39"/>
    </row>
    <row r="11" s="2" customFormat="1" ht="16.5" customHeight="1">
      <c r="A11" s="39"/>
      <c r="B11" s="45"/>
      <c r="C11" s="39"/>
      <c r="D11" s="39"/>
      <c r="E11" s="157" t="s">
        <v>2140</v>
      </c>
      <c r="F11" s="39"/>
      <c r="G11" s="39"/>
      <c r="H11" s="39"/>
      <c r="I11" s="156"/>
      <c r="J11" s="39"/>
      <c r="K11" s="39"/>
      <c r="L11" s="64"/>
      <c r="S11" s="39"/>
      <c r="T11" s="39"/>
      <c r="U11" s="39"/>
      <c r="V11" s="39"/>
      <c r="W11" s="39"/>
      <c r="X11" s="39"/>
      <c r="Y11" s="39"/>
      <c r="Z11" s="39"/>
      <c r="AA11" s="39"/>
      <c r="AB11" s="39"/>
      <c r="AC11" s="39"/>
      <c r="AD11" s="39"/>
      <c r="AE11" s="39"/>
    </row>
    <row r="12" s="2" customFormat="1">
      <c r="A12" s="39"/>
      <c r="B12" s="45"/>
      <c r="C12" s="39"/>
      <c r="D12" s="39"/>
      <c r="E12" s="39"/>
      <c r="F12" s="39"/>
      <c r="G12" s="39"/>
      <c r="H12" s="39"/>
      <c r="I12" s="156"/>
      <c r="J12" s="39"/>
      <c r="K12" s="39"/>
      <c r="L12" s="64"/>
      <c r="S12" s="39"/>
      <c r="T12" s="39"/>
      <c r="U12" s="39"/>
      <c r="V12" s="39"/>
      <c r="W12" s="39"/>
      <c r="X12" s="39"/>
      <c r="Y12" s="39"/>
      <c r="Z12" s="39"/>
      <c r="AA12" s="39"/>
      <c r="AB12" s="39"/>
      <c r="AC12" s="39"/>
      <c r="AD12" s="39"/>
      <c r="AE12" s="39"/>
    </row>
    <row r="13" s="2" customFormat="1" ht="12" customHeight="1">
      <c r="A13" s="39"/>
      <c r="B13" s="45"/>
      <c r="C13" s="39"/>
      <c r="D13" s="154" t="s">
        <v>18</v>
      </c>
      <c r="E13" s="39"/>
      <c r="F13" s="142" t="s">
        <v>1</v>
      </c>
      <c r="G13" s="39"/>
      <c r="H13" s="39"/>
      <c r="I13" s="158" t="s">
        <v>19</v>
      </c>
      <c r="J13" s="142" t="s">
        <v>1</v>
      </c>
      <c r="K13" s="39"/>
      <c r="L13" s="64"/>
      <c r="S13" s="39"/>
      <c r="T13" s="39"/>
      <c r="U13" s="39"/>
      <c r="V13" s="39"/>
      <c r="W13" s="39"/>
      <c r="X13" s="39"/>
      <c r="Y13" s="39"/>
      <c r="Z13" s="39"/>
      <c r="AA13" s="39"/>
      <c r="AB13" s="39"/>
      <c r="AC13" s="39"/>
      <c r="AD13" s="39"/>
      <c r="AE13" s="39"/>
    </row>
    <row r="14" s="2" customFormat="1" ht="12" customHeight="1">
      <c r="A14" s="39"/>
      <c r="B14" s="45"/>
      <c r="C14" s="39"/>
      <c r="D14" s="154" t="s">
        <v>20</v>
      </c>
      <c r="E14" s="39"/>
      <c r="F14" s="142" t="s">
        <v>21</v>
      </c>
      <c r="G14" s="39"/>
      <c r="H14" s="39"/>
      <c r="I14" s="158" t="s">
        <v>22</v>
      </c>
      <c r="J14" s="159" t="str">
        <f>'Rekapitulace stavby'!AN8</f>
        <v>8. 12. 2019</v>
      </c>
      <c r="K14" s="39"/>
      <c r="L14" s="64"/>
      <c r="S14" s="39"/>
      <c r="T14" s="39"/>
      <c r="U14" s="39"/>
      <c r="V14" s="39"/>
      <c r="W14" s="39"/>
      <c r="X14" s="39"/>
      <c r="Y14" s="39"/>
      <c r="Z14" s="39"/>
      <c r="AA14" s="39"/>
      <c r="AB14" s="39"/>
      <c r="AC14" s="39"/>
      <c r="AD14" s="39"/>
      <c r="AE14" s="39"/>
    </row>
    <row r="15" s="2" customFormat="1" ht="10.8" customHeight="1">
      <c r="A15" s="39"/>
      <c r="B15" s="45"/>
      <c r="C15" s="39"/>
      <c r="D15" s="39"/>
      <c r="E15" s="39"/>
      <c r="F15" s="39"/>
      <c r="G15" s="39"/>
      <c r="H15" s="39"/>
      <c r="I15" s="156"/>
      <c r="J15" s="39"/>
      <c r="K15" s="39"/>
      <c r="L15" s="64"/>
      <c r="S15" s="39"/>
      <c r="T15" s="39"/>
      <c r="U15" s="39"/>
      <c r="V15" s="39"/>
      <c r="W15" s="39"/>
      <c r="X15" s="39"/>
      <c r="Y15" s="39"/>
      <c r="Z15" s="39"/>
      <c r="AA15" s="39"/>
      <c r="AB15" s="39"/>
      <c r="AC15" s="39"/>
      <c r="AD15" s="39"/>
      <c r="AE15" s="39"/>
    </row>
    <row r="16" s="2" customFormat="1" ht="12" customHeight="1">
      <c r="A16" s="39"/>
      <c r="B16" s="45"/>
      <c r="C16" s="39"/>
      <c r="D16" s="154" t="s">
        <v>24</v>
      </c>
      <c r="E16" s="39"/>
      <c r="F16" s="39"/>
      <c r="G16" s="39"/>
      <c r="H16" s="39"/>
      <c r="I16" s="158" t="s">
        <v>25</v>
      </c>
      <c r="J16" s="142" t="s">
        <v>26</v>
      </c>
      <c r="K16" s="39"/>
      <c r="L16" s="64"/>
      <c r="S16" s="39"/>
      <c r="T16" s="39"/>
      <c r="U16" s="39"/>
      <c r="V16" s="39"/>
      <c r="W16" s="39"/>
      <c r="X16" s="39"/>
      <c r="Y16" s="39"/>
      <c r="Z16" s="39"/>
      <c r="AA16" s="39"/>
      <c r="AB16" s="39"/>
      <c r="AC16" s="39"/>
      <c r="AD16" s="39"/>
      <c r="AE16" s="39"/>
    </row>
    <row r="17" s="2" customFormat="1" ht="18" customHeight="1">
      <c r="A17" s="39"/>
      <c r="B17" s="45"/>
      <c r="C17" s="39"/>
      <c r="D17" s="39"/>
      <c r="E17" s="142" t="s">
        <v>27</v>
      </c>
      <c r="F17" s="39"/>
      <c r="G17" s="39"/>
      <c r="H17" s="39"/>
      <c r="I17" s="158" t="s">
        <v>28</v>
      </c>
      <c r="J17" s="142" t="s">
        <v>29</v>
      </c>
      <c r="K17" s="39"/>
      <c r="L17" s="64"/>
      <c r="S17" s="39"/>
      <c r="T17" s="39"/>
      <c r="U17" s="39"/>
      <c r="V17" s="39"/>
      <c r="W17" s="39"/>
      <c r="X17" s="39"/>
      <c r="Y17" s="39"/>
      <c r="Z17" s="39"/>
      <c r="AA17" s="39"/>
      <c r="AB17" s="39"/>
      <c r="AC17" s="39"/>
      <c r="AD17" s="39"/>
      <c r="AE17" s="39"/>
    </row>
    <row r="18" s="2" customFormat="1" ht="6.96" customHeight="1">
      <c r="A18" s="39"/>
      <c r="B18" s="45"/>
      <c r="C18" s="39"/>
      <c r="D18" s="39"/>
      <c r="E18" s="39"/>
      <c r="F18" s="39"/>
      <c r="G18" s="39"/>
      <c r="H18" s="39"/>
      <c r="I18" s="156"/>
      <c r="J18" s="39"/>
      <c r="K18" s="39"/>
      <c r="L18" s="64"/>
      <c r="S18" s="39"/>
      <c r="T18" s="39"/>
      <c r="U18" s="39"/>
      <c r="V18" s="39"/>
      <c r="W18" s="39"/>
      <c r="X18" s="39"/>
      <c r="Y18" s="39"/>
      <c r="Z18" s="39"/>
      <c r="AA18" s="39"/>
      <c r="AB18" s="39"/>
      <c r="AC18" s="39"/>
      <c r="AD18" s="39"/>
      <c r="AE18" s="39"/>
    </row>
    <row r="19" s="2" customFormat="1" ht="12" customHeight="1">
      <c r="A19" s="39"/>
      <c r="B19" s="45"/>
      <c r="C19" s="39"/>
      <c r="D19" s="154" t="s">
        <v>30</v>
      </c>
      <c r="E19" s="39"/>
      <c r="F19" s="39"/>
      <c r="G19" s="39"/>
      <c r="H19" s="39"/>
      <c r="I19" s="158" t="s">
        <v>25</v>
      </c>
      <c r="J19" s="34" t="str">
        <f>'Rekapitulace stavby'!AN13</f>
        <v>Vyplň údaj</v>
      </c>
      <c r="K19" s="39"/>
      <c r="L19" s="64"/>
      <c r="S19" s="39"/>
      <c r="T19" s="39"/>
      <c r="U19" s="39"/>
      <c r="V19" s="39"/>
      <c r="W19" s="39"/>
      <c r="X19" s="39"/>
      <c r="Y19" s="39"/>
      <c r="Z19" s="39"/>
      <c r="AA19" s="39"/>
      <c r="AB19" s="39"/>
      <c r="AC19" s="39"/>
      <c r="AD19" s="39"/>
      <c r="AE19" s="39"/>
    </row>
    <row r="20" s="2" customFormat="1" ht="18" customHeight="1">
      <c r="A20" s="39"/>
      <c r="B20" s="45"/>
      <c r="C20" s="39"/>
      <c r="D20" s="39"/>
      <c r="E20" s="34" t="str">
        <f>'Rekapitulace stavby'!E14</f>
        <v>Vyplň údaj</v>
      </c>
      <c r="F20" s="142"/>
      <c r="G20" s="142"/>
      <c r="H20" s="142"/>
      <c r="I20" s="158" t="s">
        <v>28</v>
      </c>
      <c r="J20" s="34" t="str">
        <f>'Rekapitulace stavby'!AN14</f>
        <v>Vyplň údaj</v>
      </c>
      <c r="K20" s="39"/>
      <c r="L20" s="64"/>
      <c r="S20" s="39"/>
      <c r="T20" s="39"/>
      <c r="U20" s="39"/>
      <c r="V20" s="39"/>
      <c r="W20" s="39"/>
      <c r="X20" s="39"/>
      <c r="Y20" s="39"/>
      <c r="Z20" s="39"/>
      <c r="AA20" s="39"/>
      <c r="AB20" s="39"/>
      <c r="AC20" s="39"/>
      <c r="AD20" s="39"/>
      <c r="AE20" s="39"/>
    </row>
    <row r="21" s="2" customFormat="1" ht="6.96" customHeight="1">
      <c r="A21" s="39"/>
      <c r="B21" s="45"/>
      <c r="C21" s="39"/>
      <c r="D21" s="39"/>
      <c r="E21" s="39"/>
      <c r="F21" s="39"/>
      <c r="G21" s="39"/>
      <c r="H21" s="39"/>
      <c r="I21" s="156"/>
      <c r="J21" s="39"/>
      <c r="K21" s="39"/>
      <c r="L21" s="64"/>
      <c r="S21" s="39"/>
      <c r="T21" s="39"/>
      <c r="U21" s="39"/>
      <c r="V21" s="39"/>
      <c r="W21" s="39"/>
      <c r="X21" s="39"/>
      <c r="Y21" s="39"/>
      <c r="Z21" s="39"/>
      <c r="AA21" s="39"/>
      <c r="AB21" s="39"/>
      <c r="AC21" s="39"/>
      <c r="AD21" s="39"/>
      <c r="AE21" s="39"/>
    </row>
    <row r="22" s="2" customFormat="1" ht="12" customHeight="1">
      <c r="A22" s="39"/>
      <c r="B22" s="45"/>
      <c r="C22" s="39"/>
      <c r="D22" s="154" t="s">
        <v>32</v>
      </c>
      <c r="E22" s="39"/>
      <c r="F22" s="39"/>
      <c r="G22" s="39"/>
      <c r="H22" s="39"/>
      <c r="I22" s="158" t="s">
        <v>25</v>
      </c>
      <c r="J22" s="142" t="s">
        <v>33</v>
      </c>
      <c r="K22" s="39"/>
      <c r="L22" s="64"/>
      <c r="S22" s="39"/>
      <c r="T22" s="39"/>
      <c r="U22" s="39"/>
      <c r="V22" s="39"/>
      <c r="W22" s="39"/>
      <c r="X22" s="39"/>
      <c r="Y22" s="39"/>
      <c r="Z22" s="39"/>
      <c r="AA22" s="39"/>
      <c r="AB22" s="39"/>
      <c r="AC22" s="39"/>
      <c r="AD22" s="39"/>
      <c r="AE22" s="39"/>
    </row>
    <row r="23" s="2" customFormat="1" ht="18" customHeight="1">
      <c r="A23" s="39"/>
      <c r="B23" s="45"/>
      <c r="C23" s="39"/>
      <c r="D23" s="39"/>
      <c r="E23" s="142" t="s">
        <v>34</v>
      </c>
      <c r="F23" s="39"/>
      <c r="G23" s="39"/>
      <c r="H23" s="39"/>
      <c r="I23" s="158" t="s">
        <v>28</v>
      </c>
      <c r="J23" s="142" t="s">
        <v>35</v>
      </c>
      <c r="K23" s="39"/>
      <c r="L23" s="64"/>
      <c r="S23" s="39"/>
      <c r="T23" s="39"/>
      <c r="U23" s="39"/>
      <c r="V23" s="39"/>
      <c r="W23" s="39"/>
      <c r="X23" s="39"/>
      <c r="Y23" s="39"/>
      <c r="Z23" s="39"/>
      <c r="AA23" s="39"/>
      <c r="AB23" s="39"/>
      <c r="AC23" s="39"/>
      <c r="AD23" s="39"/>
      <c r="AE23" s="39"/>
    </row>
    <row r="24" s="2" customFormat="1" ht="6.96" customHeight="1">
      <c r="A24" s="39"/>
      <c r="B24" s="45"/>
      <c r="C24" s="39"/>
      <c r="D24" s="39"/>
      <c r="E24" s="39"/>
      <c r="F24" s="39"/>
      <c r="G24" s="39"/>
      <c r="H24" s="39"/>
      <c r="I24" s="156"/>
      <c r="J24" s="39"/>
      <c r="K24" s="39"/>
      <c r="L24" s="64"/>
      <c r="S24" s="39"/>
      <c r="T24" s="39"/>
      <c r="U24" s="39"/>
      <c r="V24" s="39"/>
      <c r="W24" s="39"/>
      <c r="X24" s="39"/>
      <c r="Y24" s="39"/>
      <c r="Z24" s="39"/>
      <c r="AA24" s="39"/>
      <c r="AB24" s="39"/>
      <c r="AC24" s="39"/>
      <c r="AD24" s="39"/>
      <c r="AE24" s="39"/>
    </row>
    <row r="25" s="2" customFormat="1" ht="12" customHeight="1">
      <c r="A25" s="39"/>
      <c r="B25" s="45"/>
      <c r="C25" s="39"/>
      <c r="D25" s="154" t="s">
        <v>37</v>
      </c>
      <c r="E25" s="39"/>
      <c r="F25" s="39"/>
      <c r="G25" s="39"/>
      <c r="H25" s="39"/>
      <c r="I25" s="158" t="s">
        <v>25</v>
      </c>
      <c r="J25" s="142" t="s">
        <v>38</v>
      </c>
      <c r="K25" s="39"/>
      <c r="L25" s="64"/>
      <c r="S25" s="39"/>
      <c r="T25" s="39"/>
      <c r="U25" s="39"/>
      <c r="V25" s="39"/>
      <c r="W25" s="39"/>
      <c r="X25" s="39"/>
      <c r="Y25" s="39"/>
      <c r="Z25" s="39"/>
      <c r="AA25" s="39"/>
      <c r="AB25" s="39"/>
      <c r="AC25" s="39"/>
      <c r="AD25" s="39"/>
      <c r="AE25" s="39"/>
    </row>
    <row r="26" s="2" customFormat="1" ht="18" customHeight="1">
      <c r="A26" s="39"/>
      <c r="B26" s="45"/>
      <c r="C26" s="39"/>
      <c r="D26" s="39"/>
      <c r="E26" s="142" t="s">
        <v>39</v>
      </c>
      <c r="F26" s="39"/>
      <c r="G26" s="39"/>
      <c r="H26" s="39"/>
      <c r="I26" s="158" t="s">
        <v>28</v>
      </c>
      <c r="J26" s="142" t="s">
        <v>40</v>
      </c>
      <c r="K26" s="39"/>
      <c r="L26" s="64"/>
      <c r="S26" s="39"/>
      <c r="T26" s="39"/>
      <c r="U26" s="39"/>
      <c r="V26" s="39"/>
      <c r="W26" s="39"/>
      <c r="X26" s="39"/>
      <c r="Y26" s="39"/>
      <c r="Z26" s="39"/>
      <c r="AA26" s="39"/>
      <c r="AB26" s="39"/>
      <c r="AC26" s="39"/>
      <c r="AD26" s="39"/>
      <c r="AE26" s="39"/>
    </row>
    <row r="27" s="2" customFormat="1" ht="6.96" customHeight="1">
      <c r="A27" s="39"/>
      <c r="B27" s="45"/>
      <c r="C27" s="39"/>
      <c r="D27" s="39"/>
      <c r="E27" s="39"/>
      <c r="F27" s="39"/>
      <c r="G27" s="39"/>
      <c r="H27" s="39"/>
      <c r="I27" s="156"/>
      <c r="J27" s="39"/>
      <c r="K27" s="39"/>
      <c r="L27" s="64"/>
      <c r="S27" s="39"/>
      <c r="T27" s="39"/>
      <c r="U27" s="39"/>
      <c r="V27" s="39"/>
      <c r="W27" s="39"/>
      <c r="X27" s="39"/>
      <c r="Y27" s="39"/>
      <c r="Z27" s="39"/>
      <c r="AA27" s="39"/>
      <c r="AB27" s="39"/>
      <c r="AC27" s="39"/>
      <c r="AD27" s="39"/>
      <c r="AE27" s="39"/>
    </row>
    <row r="28" s="2" customFormat="1" ht="12" customHeight="1">
      <c r="A28" s="39"/>
      <c r="B28" s="45"/>
      <c r="C28" s="39"/>
      <c r="D28" s="154" t="s">
        <v>41</v>
      </c>
      <c r="E28" s="39"/>
      <c r="F28" s="39"/>
      <c r="G28" s="39"/>
      <c r="H28" s="39"/>
      <c r="I28" s="156"/>
      <c r="J28" s="39"/>
      <c r="K28" s="39"/>
      <c r="L28" s="64"/>
      <c r="S28" s="39"/>
      <c r="T28" s="39"/>
      <c r="U28" s="39"/>
      <c r="V28" s="39"/>
      <c r="W28" s="39"/>
      <c r="X28" s="39"/>
      <c r="Y28" s="39"/>
      <c r="Z28" s="39"/>
      <c r="AA28" s="39"/>
      <c r="AB28" s="39"/>
      <c r="AC28" s="39"/>
      <c r="AD28" s="39"/>
      <c r="AE28" s="39"/>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39"/>
      <c r="B30" s="45"/>
      <c r="C30" s="39"/>
      <c r="D30" s="39"/>
      <c r="E30" s="39"/>
      <c r="F30" s="39"/>
      <c r="G30" s="39"/>
      <c r="H30" s="39"/>
      <c r="I30" s="156"/>
      <c r="J30" s="39"/>
      <c r="K30" s="39"/>
      <c r="L30" s="64"/>
      <c r="S30" s="39"/>
      <c r="T30" s="39"/>
      <c r="U30" s="39"/>
      <c r="V30" s="39"/>
      <c r="W30" s="39"/>
      <c r="X30" s="39"/>
      <c r="Y30" s="39"/>
      <c r="Z30" s="39"/>
      <c r="AA30" s="39"/>
      <c r="AB30" s="39"/>
      <c r="AC30" s="39"/>
      <c r="AD30" s="39"/>
      <c r="AE30" s="39"/>
    </row>
    <row r="31" s="2" customFormat="1" ht="6.96" customHeight="1">
      <c r="A31" s="39"/>
      <c r="B31" s="45"/>
      <c r="C31" s="39"/>
      <c r="D31" s="165"/>
      <c r="E31" s="165"/>
      <c r="F31" s="165"/>
      <c r="G31" s="165"/>
      <c r="H31" s="165"/>
      <c r="I31" s="166"/>
      <c r="J31" s="165"/>
      <c r="K31" s="165"/>
      <c r="L31" s="64"/>
      <c r="S31" s="39"/>
      <c r="T31" s="39"/>
      <c r="U31" s="39"/>
      <c r="V31" s="39"/>
      <c r="W31" s="39"/>
      <c r="X31" s="39"/>
      <c r="Y31" s="39"/>
      <c r="Z31" s="39"/>
      <c r="AA31" s="39"/>
      <c r="AB31" s="39"/>
      <c r="AC31" s="39"/>
      <c r="AD31" s="39"/>
      <c r="AE31" s="39"/>
    </row>
    <row r="32" s="2" customFormat="1" ht="25.44" customHeight="1">
      <c r="A32" s="39"/>
      <c r="B32" s="45"/>
      <c r="C32" s="39"/>
      <c r="D32" s="167" t="s">
        <v>42</v>
      </c>
      <c r="E32" s="39"/>
      <c r="F32" s="39"/>
      <c r="G32" s="39"/>
      <c r="H32" s="39"/>
      <c r="I32" s="156"/>
      <c r="J32" s="168">
        <f>ROUND(J125, 2)</f>
        <v>0</v>
      </c>
      <c r="K32" s="39"/>
      <c r="L32" s="64"/>
      <c r="S32" s="39"/>
      <c r="T32" s="39"/>
      <c r="U32" s="39"/>
      <c r="V32" s="39"/>
      <c r="W32" s="39"/>
      <c r="X32" s="39"/>
      <c r="Y32" s="39"/>
      <c r="Z32" s="39"/>
      <c r="AA32" s="39"/>
      <c r="AB32" s="39"/>
      <c r="AC32" s="39"/>
      <c r="AD32" s="39"/>
      <c r="AE32" s="39"/>
    </row>
    <row r="33" s="2" customFormat="1" ht="6.96" customHeight="1">
      <c r="A33" s="39"/>
      <c r="B33" s="45"/>
      <c r="C33" s="39"/>
      <c r="D33" s="165"/>
      <c r="E33" s="165"/>
      <c r="F33" s="165"/>
      <c r="G33" s="165"/>
      <c r="H33" s="165"/>
      <c r="I33" s="166"/>
      <c r="J33" s="165"/>
      <c r="K33" s="165"/>
      <c r="L33" s="64"/>
      <c r="S33" s="39"/>
      <c r="T33" s="39"/>
      <c r="U33" s="39"/>
      <c r="V33" s="39"/>
      <c r="W33" s="39"/>
      <c r="X33" s="39"/>
      <c r="Y33" s="39"/>
      <c r="Z33" s="39"/>
      <c r="AA33" s="39"/>
      <c r="AB33" s="39"/>
      <c r="AC33" s="39"/>
      <c r="AD33" s="39"/>
      <c r="AE33" s="39"/>
    </row>
    <row r="34" s="2" customFormat="1" ht="14.4" customHeight="1">
      <c r="A34" s="39"/>
      <c r="B34" s="45"/>
      <c r="C34" s="39"/>
      <c r="D34" s="39"/>
      <c r="E34" s="39"/>
      <c r="F34" s="169" t="s">
        <v>44</v>
      </c>
      <c r="G34" s="39"/>
      <c r="H34" s="39"/>
      <c r="I34" s="170" t="s">
        <v>43</v>
      </c>
      <c r="J34" s="169" t="s">
        <v>45</v>
      </c>
      <c r="K34" s="39"/>
      <c r="L34" s="64"/>
      <c r="S34" s="39"/>
      <c r="T34" s="39"/>
      <c r="U34" s="39"/>
      <c r="V34" s="39"/>
      <c r="W34" s="39"/>
      <c r="X34" s="39"/>
      <c r="Y34" s="39"/>
      <c r="Z34" s="39"/>
      <c r="AA34" s="39"/>
      <c r="AB34" s="39"/>
      <c r="AC34" s="39"/>
      <c r="AD34" s="39"/>
      <c r="AE34" s="39"/>
    </row>
    <row r="35" s="2" customFormat="1" ht="14.4" customHeight="1">
      <c r="A35" s="39"/>
      <c r="B35" s="45"/>
      <c r="C35" s="39"/>
      <c r="D35" s="171" t="s">
        <v>46</v>
      </c>
      <c r="E35" s="154" t="s">
        <v>47</v>
      </c>
      <c r="F35" s="172">
        <f>ROUND((SUM(BE125:BE216)),  2)</f>
        <v>0</v>
      </c>
      <c r="G35" s="39"/>
      <c r="H35" s="39"/>
      <c r="I35" s="173">
        <v>0.20999999999999999</v>
      </c>
      <c r="J35" s="172">
        <f>ROUND(((SUM(BE125:BE216))*I35),  2)</f>
        <v>0</v>
      </c>
      <c r="K35" s="39"/>
      <c r="L35" s="64"/>
      <c r="S35" s="39"/>
      <c r="T35" s="39"/>
      <c r="U35" s="39"/>
      <c r="V35" s="39"/>
      <c r="W35" s="39"/>
      <c r="X35" s="39"/>
      <c r="Y35" s="39"/>
      <c r="Z35" s="39"/>
      <c r="AA35" s="39"/>
      <c r="AB35" s="39"/>
      <c r="AC35" s="39"/>
      <c r="AD35" s="39"/>
      <c r="AE35" s="39"/>
    </row>
    <row r="36" s="2" customFormat="1" ht="14.4" customHeight="1">
      <c r="A36" s="39"/>
      <c r="B36" s="45"/>
      <c r="C36" s="39"/>
      <c r="D36" s="39"/>
      <c r="E36" s="154" t="s">
        <v>48</v>
      </c>
      <c r="F36" s="172">
        <f>ROUND((SUM(BF125:BF216)),  2)</f>
        <v>0</v>
      </c>
      <c r="G36" s="39"/>
      <c r="H36" s="39"/>
      <c r="I36" s="173">
        <v>0.14999999999999999</v>
      </c>
      <c r="J36" s="172">
        <f>ROUND(((SUM(BF125:BF216))*I36),  2)</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54" t="s">
        <v>49</v>
      </c>
      <c r="F37" s="172">
        <f>ROUND((SUM(BG125:BG216)),  2)</f>
        <v>0</v>
      </c>
      <c r="G37" s="39"/>
      <c r="H37" s="39"/>
      <c r="I37" s="173">
        <v>0.20999999999999999</v>
      </c>
      <c r="J37" s="172">
        <f>0</f>
        <v>0</v>
      </c>
      <c r="K37" s="39"/>
      <c r="L37" s="64"/>
      <c r="S37" s="39"/>
      <c r="T37" s="39"/>
      <c r="U37" s="39"/>
      <c r="V37" s="39"/>
      <c r="W37" s="39"/>
      <c r="X37" s="39"/>
      <c r="Y37" s="39"/>
      <c r="Z37" s="39"/>
      <c r="AA37" s="39"/>
      <c r="AB37" s="39"/>
      <c r="AC37" s="39"/>
      <c r="AD37" s="39"/>
      <c r="AE37" s="39"/>
    </row>
    <row r="38" hidden="1" s="2" customFormat="1" ht="14.4" customHeight="1">
      <c r="A38" s="39"/>
      <c r="B38" s="45"/>
      <c r="C38" s="39"/>
      <c r="D38" s="39"/>
      <c r="E38" s="154" t="s">
        <v>50</v>
      </c>
      <c r="F38" s="172">
        <f>ROUND((SUM(BH125:BH216)),  2)</f>
        <v>0</v>
      </c>
      <c r="G38" s="39"/>
      <c r="H38" s="39"/>
      <c r="I38" s="173">
        <v>0.14999999999999999</v>
      </c>
      <c r="J38" s="172">
        <f>0</f>
        <v>0</v>
      </c>
      <c r="K38" s="39"/>
      <c r="L38" s="64"/>
      <c r="S38" s="39"/>
      <c r="T38" s="39"/>
      <c r="U38" s="39"/>
      <c r="V38" s="39"/>
      <c r="W38" s="39"/>
      <c r="X38" s="39"/>
      <c r="Y38" s="39"/>
      <c r="Z38" s="39"/>
      <c r="AA38" s="39"/>
      <c r="AB38" s="39"/>
      <c r="AC38" s="39"/>
      <c r="AD38" s="39"/>
      <c r="AE38" s="39"/>
    </row>
    <row r="39" hidden="1" s="2" customFormat="1" ht="14.4" customHeight="1">
      <c r="A39" s="39"/>
      <c r="B39" s="45"/>
      <c r="C39" s="39"/>
      <c r="D39" s="39"/>
      <c r="E39" s="154" t="s">
        <v>51</v>
      </c>
      <c r="F39" s="172">
        <f>ROUND((SUM(BI125:BI216)),  2)</f>
        <v>0</v>
      </c>
      <c r="G39" s="39"/>
      <c r="H39" s="39"/>
      <c r="I39" s="173">
        <v>0</v>
      </c>
      <c r="J39" s="172">
        <f>0</f>
        <v>0</v>
      </c>
      <c r="K39" s="39"/>
      <c r="L39" s="64"/>
      <c r="S39" s="39"/>
      <c r="T39" s="39"/>
      <c r="U39" s="39"/>
      <c r="V39" s="39"/>
      <c r="W39" s="39"/>
      <c r="X39" s="39"/>
      <c r="Y39" s="39"/>
      <c r="Z39" s="39"/>
      <c r="AA39" s="39"/>
      <c r="AB39" s="39"/>
      <c r="AC39" s="39"/>
      <c r="AD39" s="39"/>
      <c r="AE39" s="39"/>
    </row>
    <row r="40" s="2" customFormat="1" ht="6.96" customHeight="1">
      <c r="A40" s="39"/>
      <c r="B40" s="45"/>
      <c r="C40" s="39"/>
      <c r="D40" s="39"/>
      <c r="E40" s="39"/>
      <c r="F40" s="39"/>
      <c r="G40" s="39"/>
      <c r="H40" s="39"/>
      <c r="I40" s="156"/>
      <c r="J40" s="39"/>
      <c r="K40" s="39"/>
      <c r="L40" s="64"/>
      <c r="S40" s="39"/>
      <c r="T40" s="39"/>
      <c r="U40" s="39"/>
      <c r="V40" s="39"/>
      <c r="W40" s="39"/>
      <c r="X40" s="39"/>
      <c r="Y40" s="39"/>
      <c r="Z40" s="39"/>
      <c r="AA40" s="39"/>
      <c r="AB40" s="39"/>
      <c r="AC40" s="39"/>
      <c r="AD40" s="39"/>
      <c r="AE40" s="39"/>
    </row>
    <row r="41" s="2" customFormat="1" ht="25.44" customHeight="1">
      <c r="A41" s="39"/>
      <c r="B41" s="45"/>
      <c r="C41" s="174"/>
      <c r="D41" s="175" t="s">
        <v>52</v>
      </c>
      <c r="E41" s="176"/>
      <c r="F41" s="176"/>
      <c r="G41" s="177" t="s">
        <v>53</v>
      </c>
      <c r="H41" s="178" t="s">
        <v>54</v>
      </c>
      <c r="I41" s="179"/>
      <c r="J41" s="180">
        <f>SUM(J32:J39)</f>
        <v>0</v>
      </c>
      <c r="K41" s="181"/>
      <c r="L41" s="64"/>
      <c r="S41" s="39"/>
      <c r="T41" s="39"/>
      <c r="U41" s="39"/>
      <c r="V41" s="39"/>
      <c r="W41" s="39"/>
      <c r="X41" s="39"/>
      <c r="Y41" s="39"/>
      <c r="Z41" s="39"/>
      <c r="AA41" s="39"/>
      <c r="AB41" s="39"/>
      <c r="AC41" s="39"/>
      <c r="AD41" s="39"/>
      <c r="AE41" s="39"/>
    </row>
    <row r="42" s="2" customFormat="1" ht="14.4" customHeight="1">
      <c r="A42" s="39"/>
      <c r="B42" s="45"/>
      <c r="C42" s="39"/>
      <c r="D42" s="39"/>
      <c r="E42" s="39"/>
      <c r="F42" s="39"/>
      <c r="G42" s="39"/>
      <c r="H42" s="39"/>
      <c r="I42" s="156"/>
      <c r="J42" s="39"/>
      <c r="K42" s="39"/>
      <c r="L42" s="64"/>
      <c r="S42" s="39"/>
      <c r="T42" s="39"/>
      <c r="U42" s="39"/>
      <c r="V42" s="39"/>
      <c r="W42" s="39"/>
      <c r="X42" s="39"/>
      <c r="Y42" s="39"/>
      <c r="Z42" s="39"/>
      <c r="AA42" s="39"/>
      <c r="AB42" s="39"/>
      <c r="AC42" s="39"/>
      <c r="AD42" s="39"/>
      <c r="AE42" s="39"/>
    </row>
    <row r="43" s="1" customFormat="1" ht="14.4" customHeight="1">
      <c r="B43" s="21"/>
      <c r="I43" s="147"/>
      <c r="L43" s="21"/>
    </row>
    <row r="44" s="1" customFormat="1" ht="14.4" customHeight="1">
      <c r="B44" s="21"/>
      <c r="I44" s="147"/>
      <c r="L44" s="21"/>
    </row>
    <row r="45" s="1" customFormat="1" ht="14.4" customHeight="1">
      <c r="B45" s="21"/>
      <c r="I45" s="147"/>
      <c r="L45" s="21"/>
    </row>
    <row r="46" s="1" customFormat="1" ht="14.4" customHeight="1">
      <c r="B46" s="21"/>
      <c r="I46" s="147"/>
      <c r="L46" s="21"/>
    </row>
    <row r="47" s="1" customFormat="1" ht="14.4" customHeight="1">
      <c r="B47" s="21"/>
      <c r="I47" s="147"/>
      <c r="L47" s="21"/>
    </row>
    <row r="48" s="1" customFormat="1" ht="14.4" customHeight="1">
      <c r="B48" s="21"/>
      <c r="I48" s="147"/>
      <c r="L48" s="21"/>
    </row>
    <row r="49" s="1" customFormat="1" ht="14.4" customHeight="1">
      <c r="B49" s="21"/>
      <c r="I49" s="147"/>
      <c r="L49" s="21"/>
    </row>
    <row r="50" s="2" customFormat="1" ht="14.4" customHeight="1">
      <c r="B50" s="64"/>
      <c r="D50" s="182" t="s">
        <v>55</v>
      </c>
      <c r="E50" s="183"/>
      <c r="F50" s="183"/>
      <c r="G50" s="182" t="s">
        <v>56</v>
      </c>
      <c r="H50" s="183"/>
      <c r="I50" s="184"/>
      <c r="J50" s="183"/>
      <c r="K50" s="183"/>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85" t="s">
        <v>57</v>
      </c>
      <c r="E61" s="186"/>
      <c r="F61" s="187" t="s">
        <v>58</v>
      </c>
      <c r="G61" s="185" t="s">
        <v>57</v>
      </c>
      <c r="H61" s="186"/>
      <c r="I61" s="188"/>
      <c r="J61" s="189" t="s">
        <v>58</v>
      </c>
      <c r="K61" s="186"/>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82" t="s">
        <v>59</v>
      </c>
      <c r="E65" s="190"/>
      <c r="F65" s="190"/>
      <c r="G65" s="182" t="s">
        <v>60</v>
      </c>
      <c r="H65" s="190"/>
      <c r="I65" s="191"/>
      <c r="J65" s="190"/>
      <c r="K65" s="19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85" t="s">
        <v>57</v>
      </c>
      <c r="E76" s="186"/>
      <c r="F76" s="187" t="s">
        <v>58</v>
      </c>
      <c r="G76" s="185" t="s">
        <v>57</v>
      </c>
      <c r="H76" s="186"/>
      <c r="I76" s="188"/>
      <c r="J76" s="189" t="s">
        <v>58</v>
      </c>
      <c r="K76" s="186"/>
      <c r="L76" s="64"/>
      <c r="S76" s="39"/>
      <c r="T76" s="39"/>
      <c r="U76" s="39"/>
      <c r="V76" s="39"/>
      <c r="W76" s="39"/>
      <c r="X76" s="39"/>
      <c r="Y76" s="39"/>
      <c r="Z76" s="39"/>
      <c r="AA76" s="39"/>
      <c r="AB76" s="39"/>
      <c r="AC76" s="39"/>
      <c r="AD76" s="39"/>
      <c r="AE76" s="39"/>
    </row>
    <row r="77" s="2" customFormat="1" ht="14.4" customHeight="1">
      <c r="A77" s="39"/>
      <c r="B77" s="192"/>
      <c r="C77" s="193"/>
      <c r="D77" s="193"/>
      <c r="E77" s="193"/>
      <c r="F77" s="193"/>
      <c r="G77" s="193"/>
      <c r="H77" s="193"/>
      <c r="I77" s="194"/>
      <c r="J77" s="193"/>
      <c r="K77" s="193"/>
      <c r="L77" s="64"/>
      <c r="S77" s="39"/>
      <c r="T77" s="39"/>
      <c r="U77" s="39"/>
      <c r="V77" s="39"/>
      <c r="W77" s="39"/>
      <c r="X77" s="39"/>
      <c r="Y77" s="39"/>
      <c r="Z77" s="39"/>
      <c r="AA77" s="39"/>
      <c r="AB77" s="39"/>
      <c r="AC77" s="39"/>
      <c r="AD77" s="39"/>
      <c r="AE77" s="39"/>
    </row>
    <row r="81" s="2" customFormat="1" ht="6.96" customHeight="1">
      <c r="A81" s="39"/>
      <c r="B81" s="195"/>
      <c r="C81" s="196"/>
      <c r="D81" s="196"/>
      <c r="E81" s="196"/>
      <c r="F81" s="196"/>
      <c r="G81" s="196"/>
      <c r="H81" s="196"/>
      <c r="I81" s="197"/>
      <c r="J81" s="196"/>
      <c r="K81" s="196"/>
      <c r="L81" s="64"/>
      <c r="S81" s="39"/>
      <c r="T81" s="39"/>
      <c r="U81" s="39"/>
      <c r="V81" s="39"/>
      <c r="W81" s="39"/>
      <c r="X81" s="39"/>
      <c r="Y81" s="39"/>
      <c r="Z81" s="39"/>
      <c r="AA81" s="39"/>
      <c r="AB81" s="39"/>
      <c r="AC81" s="39"/>
      <c r="AD81" s="39"/>
      <c r="AE81" s="39"/>
    </row>
    <row r="82" s="2" customFormat="1" ht="24.96" customHeight="1">
      <c r="A82" s="39"/>
      <c r="B82" s="40"/>
      <c r="C82" s="24" t="s">
        <v>221</v>
      </c>
      <c r="D82" s="41"/>
      <c r="E82" s="41"/>
      <c r="F82" s="41"/>
      <c r="G82" s="41"/>
      <c r="H82" s="41"/>
      <c r="I82" s="156"/>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56"/>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156"/>
      <c r="J84" s="41"/>
      <c r="K84" s="41"/>
      <c r="L84" s="64"/>
      <c r="S84" s="39"/>
      <c r="T84" s="39"/>
      <c r="U84" s="39"/>
      <c r="V84" s="39"/>
      <c r="W84" s="39"/>
      <c r="X84" s="39"/>
      <c r="Y84" s="39"/>
      <c r="Z84" s="39"/>
      <c r="AA84" s="39"/>
      <c r="AB84" s="39"/>
      <c r="AC84" s="39"/>
      <c r="AD84" s="39"/>
      <c r="AE84" s="39"/>
    </row>
    <row r="85" s="2" customFormat="1" ht="25.5" customHeight="1">
      <c r="A85" s="39"/>
      <c r="B85" s="40"/>
      <c r="C85" s="41"/>
      <c r="D85" s="41"/>
      <c r="E85" s="198" t="str">
        <f>E7</f>
        <v>Rekonstrukce ulice Koněvova, Praha 3, akce č. 999337 - Etapa 1 (Husitská - Černínova)</v>
      </c>
      <c r="F85" s="33"/>
      <c r="G85" s="33"/>
      <c r="H85" s="33"/>
      <c r="I85" s="156"/>
      <c r="J85" s="41"/>
      <c r="K85" s="41"/>
      <c r="L85" s="64"/>
      <c r="S85" s="39"/>
      <c r="T85" s="39"/>
      <c r="U85" s="39"/>
      <c r="V85" s="39"/>
      <c r="W85" s="39"/>
      <c r="X85" s="39"/>
      <c r="Y85" s="39"/>
      <c r="Z85" s="39"/>
      <c r="AA85" s="39"/>
      <c r="AB85" s="39"/>
      <c r="AC85" s="39"/>
      <c r="AD85" s="39"/>
      <c r="AE85" s="39"/>
    </row>
    <row r="86" s="1" customFormat="1" ht="12" customHeight="1">
      <c r="B86" s="22"/>
      <c r="C86" s="33" t="s">
        <v>160</v>
      </c>
      <c r="D86" s="23"/>
      <c r="E86" s="23"/>
      <c r="F86" s="23"/>
      <c r="G86" s="23"/>
      <c r="H86" s="23"/>
      <c r="I86" s="147"/>
      <c r="J86" s="23"/>
      <c r="K86" s="23"/>
      <c r="L86" s="21"/>
    </row>
    <row r="87" s="2" customFormat="1" ht="16.5" customHeight="1">
      <c r="A87" s="39"/>
      <c r="B87" s="40"/>
      <c r="C87" s="41"/>
      <c r="D87" s="41"/>
      <c r="E87" s="198" t="s">
        <v>1261</v>
      </c>
      <c r="F87" s="41"/>
      <c r="G87" s="41"/>
      <c r="H87" s="41"/>
      <c r="I87" s="156"/>
      <c r="J87" s="41"/>
      <c r="K87" s="41"/>
      <c r="L87" s="64"/>
      <c r="S87" s="39"/>
      <c r="T87" s="39"/>
      <c r="U87" s="39"/>
      <c r="V87" s="39"/>
      <c r="W87" s="39"/>
      <c r="X87" s="39"/>
      <c r="Y87" s="39"/>
      <c r="Z87" s="39"/>
      <c r="AA87" s="39"/>
      <c r="AB87" s="39"/>
      <c r="AC87" s="39"/>
      <c r="AD87" s="39"/>
      <c r="AE87" s="39"/>
    </row>
    <row r="88" s="2" customFormat="1" ht="12" customHeight="1">
      <c r="A88" s="39"/>
      <c r="B88" s="40"/>
      <c r="C88" s="33" t="s">
        <v>1263</v>
      </c>
      <c r="D88" s="41"/>
      <c r="E88" s="41"/>
      <c r="F88" s="41"/>
      <c r="G88" s="41"/>
      <c r="H88" s="41"/>
      <c r="I88" s="156"/>
      <c r="J88" s="41"/>
      <c r="K88" s="41"/>
      <c r="L88" s="64"/>
      <c r="S88" s="39"/>
      <c r="T88" s="39"/>
      <c r="U88" s="39"/>
      <c r="V88" s="39"/>
      <c r="W88" s="39"/>
      <c r="X88" s="39"/>
      <c r="Y88" s="39"/>
      <c r="Z88" s="39"/>
      <c r="AA88" s="39"/>
      <c r="AB88" s="39"/>
      <c r="AC88" s="39"/>
      <c r="AD88" s="39"/>
      <c r="AE88" s="39"/>
    </row>
    <row r="89" s="2" customFormat="1" ht="16.5" customHeight="1">
      <c r="A89" s="39"/>
      <c r="B89" s="40"/>
      <c r="C89" s="41"/>
      <c r="D89" s="41"/>
      <c r="E89" s="77" t="str">
        <f>E11</f>
        <v>SO 501.3 - Provizorní vysprávky povrchů přípojek uličních vpustí</v>
      </c>
      <c r="F89" s="41"/>
      <c r="G89" s="41"/>
      <c r="H89" s="41"/>
      <c r="I89" s="156"/>
      <c r="J89" s="41"/>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156"/>
      <c r="J90" s="41"/>
      <c r="K90" s="41"/>
      <c r="L90" s="64"/>
      <c r="S90" s="39"/>
      <c r="T90" s="39"/>
      <c r="U90" s="39"/>
      <c r="V90" s="39"/>
      <c r="W90" s="39"/>
      <c r="X90" s="39"/>
      <c r="Y90" s="39"/>
      <c r="Z90" s="39"/>
      <c r="AA90" s="39"/>
      <c r="AB90" s="39"/>
      <c r="AC90" s="39"/>
      <c r="AD90" s="39"/>
      <c r="AE90" s="39"/>
    </row>
    <row r="91" s="2" customFormat="1" ht="12" customHeight="1">
      <c r="A91" s="39"/>
      <c r="B91" s="40"/>
      <c r="C91" s="33" t="s">
        <v>20</v>
      </c>
      <c r="D91" s="41"/>
      <c r="E91" s="41"/>
      <c r="F91" s="28" t="str">
        <f>F14</f>
        <v>ulice Koněvova</v>
      </c>
      <c r="G91" s="41"/>
      <c r="H91" s="41"/>
      <c r="I91" s="158" t="s">
        <v>22</v>
      </c>
      <c r="J91" s="80" t="str">
        <f>IF(J14="","",J14)</f>
        <v>8. 12. 2019</v>
      </c>
      <c r="K91" s="41"/>
      <c r="L91" s="64"/>
      <c r="S91" s="39"/>
      <c r="T91" s="39"/>
      <c r="U91" s="39"/>
      <c r="V91" s="39"/>
      <c r="W91" s="39"/>
      <c r="X91" s="39"/>
      <c r="Y91" s="39"/>
      <c r="Z91" s="39"/>
      <c r="AA91" s="39"/>
      <c r="AB91" s="39"/>
      <c r="AC91" s="39"/>
      <c r="AD91" s="39"/>
      <c r="AE91" s="39"/>
    </row>
    <row r="92" s="2" customFormat="1" ht="6.96" customHeight="1">
      <c r="A92" s="39"/>
      <c r="B92" s="40"/>
      <c r="C92" s="41"/>
      <c r="D92" s="41"/>
      <c r="E92" s="41"/>
      <c r="F92" s="41"/>
      <c r="G92" s="41"/>
      <c r="H92" s="41"/>
      <c r="I92" s="156"/>
      <c r="J92" s="41"/>
      <c r="K92" s="41"/>
      <c r="L92" s="64"/>
      <c r="S92" s="39"/>
      <c r="T92" s="39"/>
      <c r="U92" s="39"/>
      <c r="V92" s="39"/>
      <c r="W92" s="39"/>
      <c r="X92" s="39"/>
      <c r="Y92" s="39"/>
      <c r="Z92" s="39"/>
      <c r="AA92" s="39"/>
      <c r="AB92" s="39"/>
      <c r="AC92" s="39"/>
      <c r="AD92" s="39"/>
      <c r="AE92" s="39"/>
    </row>
    <row r="93" s="2" customFormat="1" ht="15.15" customHeight="1">
      <c r="A93" s="39"/>
      <c r="B93" s="40"/>
      <c r="C93" s="33" t="s">
        <v>24</v>
      </c>
      <c r="D93" s="41"/>
      <c r="E93" s="41"/>
      <c r="F93" s="28" t="str">
        <f>E17</f>
        <v>Technická správa komunikací hl. m. Prahy a.s.</v>
      </c>
      <c r="G93" s="41"/>
      <c r="H93" s="41"/>
      <c r="I93" s="158" t="s">
        <v>32</v>
      </c>
      <c r="J93" s="37" t="str">
        <f>E23</f>
        <v>DIPRO, spol s r.o.</v>
      </c>
      <c r="K93" s="41"/>
      <c r="L93" s="64"/>
      <c r="S93" s="39"/>
      <c r="T93" s="39"/>
      <c r="U93" s="39"/>
      <c r="V93" s="39"/>
      <c r="W93" s="39"/>
      <c r="X93" s="39"/>
      <c r="Y93" s="39"/>
      <c r="Z93" s="39"/>
      <c r="AA93" s="39"/>
      <c r="AB93" s="39"/>
      <c r="AC93" s="39"/>
      <c r="AD93" s="39"/>
      <c r="AE93" s="39"/>
    </row>
    <row r="94" s="2" customFormat="1" ht="15.15" customHeight="1">
      <c r="A94" s="39"/>
      <c r="B94" s="40"/>
      <c r="C94" s="33" t="s">
        <v>30</v>
      </c>
      <c r="D94" s="41"/>
      <c r="E94" s="41"/>
      <c r="F94" s="28" t="str">
        <f>IF(E20="","",E20)</f>
        <v>Vyplň údaj</v>
      </c>
      <c r="G94" s="41"/>
      <c r="H94" s="41"/>
      <c r="I94" s="158" t="s">
        <v>37</v>
      </c>
      <c r="J94" s="37" t="str">
        <f>E26</f>
        <v>TMI Building s.r.o.</v>
      </c>
      <c r="K94" s="41"/>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156"/>
      <c r="J95" s="41"/>
      <c r="K95" s="41"/>
      <c r="L95" s="64"/>
      <c r="S95" s="39"/>
      <c r="T95" s="39"/>
      <c r="U95" s="39"/>
      <c r="V95" s="39"/>
      <c r="W95" s="39"/>
      <c r="X95" s="39"/>
      <c r="Y95" s="39"/>
      <c r="Z95" s="39"/>
      <c r="AA95" s="39"/>
      <c r="AB95" s="39"/>
      <c r="AC95" s="39"/>
      <c r="AD95" s="39"/>
      <c r="AE95" s="39"/>
    </row>
    <row r="96" s="2" customFormat="1" ht="29.28" customHeight="1">
      <c r="A96" s="39"/>
      <c r="B96" s="40"/>
      <c r="C96" s="199" t="s">
        <v>222</v>
      </c>
      <c r="D96" s="200"/>
      <c r="E96" s="200"/>
      <c r="F96" s="200"/>
      <c r="G96" s="200"/>
      <c r="H96" s="200"/>
      <c r="I96" s="201"/>
      <c r="J96" s="202" t="s">
        <v>223</v>
      </c>
      <c r="K96" s="200"/>
      <c r="L96" s="64"/>
      <c r="S96" s="39"/>
      <c r="T96" s="39"/>
      <c r="U96" s="39"/>
      <c r="V96" s="39"/>
      <c r="W96" s="39"/>
      <c r="X96" s="39"/>
      <c r="Y96" s="39"/>
      <c r="Z96" s="39"/>
      <c r="AA96" s="39"/>
      <c r="AB96" s="39"/>
      <c r="AC96" s="39"/>
      <c r="AD96" s="39"/>
      <c r="AE96" s="39"/>
    </row>
    <row r="97" s="2" customFormat="1" ht="10.32" customHeight="1">
      <c r="A97" s="39"/>
      <c r="B97" s="40"/>
      <c r="C97" s="41"/>
      <c r="D97" s="41"/>
      <c r="E97" s="41"/>
      <c r="F97" s="41"/>
      <c r="G97" s="41"/>
      <c r="H97" s="41"/>
      <c r="I97" s="156"/>
      <c r="J97" s="41"/>
      <c r="K97" s="41"/>
      <c r="L97" s="64"/>
      <c r="S97" s="39"/>
      <c r="T97" s="39"/>
      <c r="U97" s="39"/>
      <c r="V97" s="39"/>
      <c r="W97" s="39"/>
      <c r="X97" s="39"/>
      <c r="Y97" s="39"/>
      <c r="Z97" s="39"/>
      <c r="AA97" s="39"/>
      <c r="AB97" s="39"/>
      <c r="AC97" s="39"/>
      <c r="AD97" s="39"/>
      <c r="AE97" s="39"/>
    </row>
    <row r="98" s="2" customFormat="1" ht="22.8" customHeight="1">
      <c r="A98" s="39"/>
      <c r="B98" s="40"/>
      <c r="C98" s="203" t="s">
        <v>224</v>
      </c>
      <c r="D98" s="41"/>
      <c r="E98" s="41"/>
      <c r="F98" s="41"/>
      <c r="G98" s="41"/>
      <c r="H98" s="41"/>
      <c r="I98" s="156"/>
      <c r="J98" s="111">
        <f>J125</f>
        <v>0</v>
      </c>
      <c r="K98" s="41"/>
      <c r="L98" s="64"/>
      <c r="S98" s="39"/>
      <c r="T98" s="39"/>
      <c r="U98" s="39"/>
      <c r="V98" s="39"/>
      <c r="W98" s="39"/>
      <c r="X98" s="39"/>
      <c r="Y98" s="39"/>
      <c r="Z98" s="39"/>
      <c r="AA98" s="39"/>
      <c r="AB98" s="39"/>
      <c r="AC98" s="39"/>
      <c r="AD98" s="39"/>
      <c r="AE98" s="39"/>
      <c r="AU98" s="18" t="s">
        <v>225</v>
      </c>
    </row>
    <row r="99" s="9" customFormat="1" ht="24.96" customHeight="1">
      <c r="A99" s="9"/>
      <c r="B99" s="204"/>
      <c r="C99" s="205"/>
      <c r="D99" s="206" t="s">
        <v>226</v>
      </c>
      <c r="E99" s="207"/>
      <c r="F99" s="207"/>
      <c r="G99" s="207"/>
      <c r="H99" s="207"/>
      <c r="I99" s="208"/>
      <c r="J99" s="209">
        <f>J126</f>
        <v>0</v>
      </c>
      <c r="K99" s="205"/>
      <c r="L99" s="210"/>
      <c r="S99" s="9"/>
      <c r="T99" s="9"/>
      <c r="U99" s="9"/>
      <c r="V99" s="9"/>
      <c r="W99" s="9"/>
      <c r="X99" s="9"/>
      <c r="Y99" s="9"/>
      <c r="Z99" s="9"/>
      <c r="AA99" s="9"/>
      <c r="AB99" s="9"/>
      <c r="AC99" s="9"/>
      <c r="AD99" s="9"/>
      <c r="AE99" s="9"/>
    </row>
    <row r="100" s="10" customFormat="1" ht="19.92" customHeight="1">
      <c r="A100" s="10"/>
      <c r="B100" s="211"/>
      <c r="C100" s="134"/>
      <c r="D100" s="212" t="s">
        <v>227</v>
      </c>
      <c r="E100" s="213"/>
      <c r="F100" s="213"/>
      <c r="G100" s="213"/>
      <c r="H100" s="213"/>
      <c r="I100" s="214"/>
      <c r="J100" s="215">
        <f>J127</f>
        <v>0</v>
      </c>
      <c r="K100" s="134"/>
      <c r="L100" s="216"/>
      <c r="S100" s="10"/>
      <c r="T100" s="10"/>
      <c r="U100" s="10"/>
      <c r="V100" s="10"/>
      <c r="W100" s="10"/>
      <c r="X100" s="10"/>
      <c r="Y100" s="10"/>
      <c r="Z100" s="10"/>
      <c r="AA100" s="10"/>
      <c r="AB100" s="10"/>
      <c r="AC100" s="10"/>
      <c r="AD100" s="10"/>
      <c r="AE100" s="10"/>
    </row>
    <row r="101" s="10" customFormat="1" ht="19.92" customHeight="1">
      <c r="A101" s="10"/>
      <c r="B101" s="211"/>
      <c r="C101" s="134"/>
      <c r="D101" s="212" t="s">
        <v>230</v>
      </c>
      <c r="E101" s="213"/>
      <c r="F101" s="213"/>
      <c r="G101" s="213"/>
      <c r="H101" s="213"/>
      <c r="I101" s="214"/>
      <c r="J101" s="215">
        <f>J132</f>
        <v>0</v>
      </c>
      <c r="K101" s="134"/>
      <c r="L101" s="216"/>
      <c r="S101" s="10"/>
      <c r="T101" s="10"/>
      <c r="U101" s="10"/>
      <c r="V101" s="10"/>
      <c r="W101" s="10"/>
      <c r="X101" s="10"/>
      <c r="Y101" s="10"/>
      <c r="Z101" s="10"/>
      <c r="AA101" s="10"/>
      <c r="AB101" s="10"/>
      <c r="AC101" s="10"/>
      <c r="AD101" s="10"/>
      <c r="AE101" s="10"/>
    </row>
    <row r="102" s="10" customFormat="1" ht="19.92" customHeight="1">
      <c r="A102" s="10"/>
      <c r="B102" s="211"/>
      <c r="C102" s="134"/>
      <c r="D102" s="212" t="s">
        <v>233</v>
      </c>
      <c r="E102" s="213"/>
      <c r="F102" s="213"/>
      <c r="G102" s="213"/>
      <c r="H102" s="213"/>
      <c r="I102" s="214"/>
      <c r="J102" s="215">
        <f>J194</f>
        <v>0</v>
      </c>
      <c r="K102" s="134"/>
      <c r="L102" s="216"/>
      <c r="S102" s="10"/>
      <c r="T102" s="10"/>
      <c r="U102" s="10"/>
      <c r="V102" s="10"/>
      <c r="W102" s="10"/>
      <c r="X102" s="10"/>
      <c r="Y102" s="10"/>
      <c r="Z102" s="10"/>
      <c r="AA102" s="10"/>
      <c r="AB102" s="10"/>
      <c r="AC102" s="10"/>
      <c r="AD102" s="10"/>
      <c r="AE102" s="10"/>
    </row>
    <row r="103" s="10" customFormat="1" ht="19.92" customHeight="1">
      <c r="A103" s="10"/>
      <c r="B103" s="211"/>
      <c r="C103" s="134"/>
      <c r="D103" s="212" t="s">
        <v>235</v>
      </c>
      <c r="E103" s="213"/>
      <c r="F103" s="213"/>
      <c r="G103" s="213"/>
      <c r="H103" s="213"/>
      <c r="I103" s="214"/>
      <c r="J103" s="215">
        <f>J214</f>
        <v>0</v>
      </c>
      <c r="K103" s="134"/>
      <c r="L103" s="216"/>
      <c r="S103" s="10"/>
      <c r="T103" s="10"/>
      <c r="U103" s="10"/>
      <c r="V103" s="10"/>
      <c r="W103" s="10"/>
      <c r="X103" s="10"/>
      <c r="Y103" s="10"/>
      <c r="Z103" s="10"/>
      <c r="AA103" s="10"/>
      <c r="AB103" s="10"/>
      <c r="AC103" s="10"/>
      <c r="AD103" s="10"/>
      <c r="AE103" s="10"/>
    </row>
    <row r="104" s="2" customFormat="1" ht="21.84" customHeight="1">
      <c r="A104" s="39"/>
      <c r="B104" s="40"/>
      <c r="C104" s="41"/>
      <c r="D104" s="41"/>
      <c r="E104" s="41"/>
      <c r="F104" s="41"/>
      <c r="G104" s="41"/>
      <c r="H104" s="41"/>
      <c r="I104" s="156"/>
      <c r="J104" s="41"/>
      <c r="K104" s="41"/>
      <c r="L104" s="64"/>
      <c r="S104" s="39"/>
      <c r="T104" s="39"/>
      <c r="U104" s="39"/>
      <c r="V104" s="39"/>
      <c r="W104" s="39"/>
      <c r="X104" s="39"/>
      <c r="Y104" s="39"/>
      <c r="Z104" s="39"/>
      <c r="AA104" s="39"/>
      <c r="AB104" s="39"/>
      <c r="AC104" s="39"/>
      <c r="AD104" s="39"/>
      <c r="AE104" s="39"/>
    </row>
    <row r="105" s="2" customFormat="1" ht="6.96" customHeight="1">
      <c r="A105" s="39"/>
      <c r="B105" s="67"/>
      <c r="C105" s="68"/>
      <c r="D105" s="68"/>
      <c r="E105" s="68"/>
      <c r="F105" s="68"/>
      <c r="G105" s="68"/>
      <c r="H105" s="68"/>
      <c r="I105" s="194"/>
      <c r="J105" s="68"/>
      <c r="K105" s="68"/>
      <c r="L105" s="64"/>
      <c r="S105" s="39"/>
      <c r="T105" s="39"/>
      <c r="U105" s="39"/>
      <c r="V105" s="39"/>
      <c r="W105" s="39"/>
      <c r="X105" s="39"/>
      <c r="Y105" s="39"/>
      <c r="Z105" s="39"/>
      <c r="AA105" s="39"/>
      <c r="AB105" s="39"/>
      <c r="AC105" s="39"/>
      <c r="AD105" s="39"/>
      <c r="AE105" s="39"/>
    </row>
    <row r="109" s="2" customFormat="1" ht="6.96" customHeight="1">
      <c r="A109" s="39"/>
      <c r="B109" s="69"/>
      <c r="C109" s="70"/>
      <c r="D109" s="70"/>
      <c r="E109" s="70"/>
      <c r="F109" s="70"/>
      <c r="G109" s="70"/>
      <c r="H109" s="70"/>
      <c r="I109" s="197"/>
      <c r="J109" s="70"/>
      <c r="K109" s="70"/>
      <c r="L109" s="64"/>
      <c r="S109" s="39"/>
      <c r="T109" s="39"/>
      <c r="U109" s="39"/>
      <c r="V109" s="39"/>
      <c r="W109" s="39"/>
      <c r="X109" s="39"/>
      <c r="Y109" s="39"/>
      <c r="Z109" s="39"/>
      <c r="AA109" s="39"/>
      <c r="AB109" s="39"/>
      <c r="AC109" s="39"/>
      <c r="AD109" s="39"/>
      <c r="AE109" s="39"/>
    </row>
    <row r="110" s="2" customFormat="1" ht="24.96" customHeight="1">
      <c r="A110" s="39"/>
      <c r="B110" s="40"/>
      <c r="C110" s="24" t="s">
        <v>238</v>
      </c>
      <c r="D110" s="41"/>
      <c r="E110" s="41"/>
      <c r="F110" s="41"/>
      <c r="G110" s="41"/>
      <c r="H110" s="41"/>
      <c r="I110" s="156"/>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156"/>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16</v>
      </c>
      <c r="D112" s="41"/>
      <c r="E112" s="41"/>
      <c r="F112" s="41"/>
      <c r="G112" s="41"/>
      <c r="H112" s="41"/>
      <c r="I112" s="156"/>
      <c r="J112" s="41"/>
      <c r="K112" s="41"/>
      <c r="L112" s="64"/>
      <c r="S112" s="39"/>
      <c r="T112" s="39"/>
      <c r="U112" s="39"/>
      <c r="V112" s="39"/>
      <c r="W112" s="39"/>
      <c r="X112" s="39"/>
      <c r="Y112" s="39"/>
      <c r="Z112" s="39"/>
      <c r="AA112" s="39"/>
      <c r="AB112" s="39"/>
      <c r="AC112" s="39"/>
      <c r="AD112" s="39"/>
      <c r="AE112" s="39"/>
    </row>
    <row r="113" s="2" customFormat="1" ht="25.5" customHeight="1">
      <c r="A113" s="39"/>
      <c r="B113" s="40"/>
      <c r="C113" s="41"/>
      <c r="D113" s="41"/>
      <c r="E113" s="198" t="str">
        <f>E7</f>
        <v>Rekonstrukce ulice Koněvova, Praha 3, akce č. 999337 - Etapa 1 (Husitská - Černínova)</v>
      </c>
      <c r="F113" s="33"/>
      <c r="G113" s="33"/>
      <c r="H113" s="33"/>
      <c r="I113" s="156"/>
      <c r="J113" s="41"/>
      <c r="K113" s="41"/>
      <c r="L113" s="64"/>
      <c r="S113" s="39"/>
      <c r="T113" s="39"/>
      <c r="U113" s="39"/>
      <c r="V113" s="39"/>
      <c r="W113" s="39"/>
      <c r="X113" s="39"/>
      <c r="Y113" s="39"/>
      <c r="Z113" s="39"/>
      <c r="AA113" s="39"/>
      <c r="AB113" s="39"/>
      <c r="AC113" s="39"/>
      <c r="AD113" s="39"/>
      <c r="AE113" s="39"/>
    </row>
    <row r="114" s="1" customFormat="1" ht="12" customHeight="1">
      <c r="B114" s="22"/>
      <c r="C114" s="33" t="s">
        <v>160</v>
      </c>
      <c r="D114" s="23"/>
      <c r="E114" s="23"/>
      <c r="F114" s="23"/>
      <c r="G114" s="23"/>
      <c r="H114" s="23"/>
      <c r="I114" s="147"/>
      <c r="J114" s="23"/>
      <c r="K114" s="23"/>
      <c r="L114" s="21"/>
    </row>
    <row r="115" s="2" customFormat="1" ht="16.5" customHeight="1">
      <c r="A115" s="39"/>
      <c r="B115" s="40"/>
      <c r="C115" s="41"/>
      <c r="D115" s="41"/>
      <c r="E115" s="198" t="s">
        <v>1261</v>
      </c>
      <c r="F115" s="41"/>
      <c r="G115" s="41"/>
      <c r="H115" s="41"/>
      <c r="I115" s="156"/>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1263</v>
      </c>
      <c r="D116" s="41"/>
      <c r="E116" s="41"/>
      <c r="F116" s="41"/>
      <c r="G116" s="41"/>
      <c r="H116" s="41"/>
      <c r="I116" s="156"/>
      <c r="J116" s="41"/>
      <c r="K116" s="41"/>
      <c r="L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E11</f>
        <v>SO 501.3 - Provizorní vysprávky povrchů přípojek uličních vpustí</v>
      </c>
      <c r="F117" s="41"/>
      <c r="G117" s="41"/>
      <c r="H117" s="41"/>
      <c r="I117" s="156"/>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156"/>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20</v>
      </c>
      <c r="D119" s="41"/>
      <c r="E119" s="41"/>
      <c r="F119" s="28" t="str">
        <f>F14</f>
        <v>ulice Koněvova</v>
      </c>
      <c r="G119" s="41"/>
      <c r="H119" s="41"/>
      <c r="I119" s="158" t="s">
        <v>22</v>
      </c>
      <c r="J119" s="80" t="str">
        <f>IF(J14="","",J14)</f>
        <v>8. 12. 2019</v>
      </c>
      <c r="K119" s="41"/>
      <c r="L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156"/>
      <c r="J120" s="41"/>
      <c r="K120" s="41"/>
      <c r="L120" s="64"/>
      <c r="S120" s="39"/>
      <c r="T120" s="39"/>
      <c r="U120" s="39"/>
      <c r="V120" s="39"/>
      <c r="W120" s="39"/>
      <c r="X120" s="39"/>
      <c r="Y120" s="39"/>
      <c r="Z120" s="39"/>
      <c r="AA120" s="39"/>
      <c r="AB120" s="39"/>
      <c r="AC120" s="39"/>
      <c r="AD120" s="39"/>
      <c r="AE120" s="39"/>
    </row>
    <row r="121" s="2" customFormat="1" ht="15.15" customHeight="1">
      <c r="A121" s="39"/>
      <c r="B121" s="40"/>
      <c r="C121" s="33" t="s">
        <v>24</v>
      </c>
      <c r="D121" s="41"/>
      <c r="E121" s="41"/>
      <c r="F121" s="28" t="str">
        <f>E17</f>
        <v>Technická správa komunikací hl. m. Prahy a.s.</v>
      </c>
      <c r="G121" s="41"/>
      <c r="H121" s="41"/>
      <c r="I121" s="158" t="s">
        <v>32</v>
      </c>
      <c r="J121" s="37" t="str">
        <f>E23</f>
        <v>DIPRO, spol s r.o.</v>
      </c>
      <c r="K121" s="41"/>
      <c r="L121" s="64"/>
      <c r="S121" s="39"/>
      <c r="T121" s="39"/>
      <c r="U121" s="39"/>
      <c r="V121" s="39"/>
      <c r="W121" s="39"/>
      <c r="X121" s="39"/>
      <c r="Y121" s="39"/>
      <c r="Z121" s="39"/>
      <c r="AA121" s="39"/>
      <c r="AB121" s="39"/>
      <c r="AC121" s="39"/>
      <c r="AD121" s="39"/>
      <c r="AE121" s="39"/>
    </row>
    <row r="122" s="2" customFormat="1" ht="15.15" customHeight="1">
      <c r="A122" s="39"/>
      <c r="B122" s="40"/>
      <c r="C122" s="33" t="s">
        <v>30</v>
      </c>
      <c r="D122" s="41"/>
      <c r="E122" s="41"/>
      <c r="F122" s="28" t="str">
        <f>IF(E20="","",E20)</f>
        <v>Vyplň údaj</v>
      </c>
      <c r="G122" s="41"/>
      <c r="H122" s="41"/>
      <c r="I122" s="158" t="s">
        <v>37</v>
      </c>
      <c r="J122" s="37" t="str">
        <f>E26</f>
        <v>TMI Building s.r.o.</v>
      </c>
      <c r="K122" s="41"/>
      <c r="L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156"/>
      <c r="J123" s="41"/>
      <c r="K123" s="41"/>
      <c r="L123" s="64"/>
      <c r="S123" s="39"/>
      <c r="T123" s="39"/>
      <c r="U123" s="39"/>
      <c r="V123" s="39"/>
      <c r="W123" s="39"/>
      <c r="X123" s="39"/>
      <c r="Y123" s="39"/>
      <c r="Z123" s="39"/>
      <c r="AA123" s="39"/>
      <c r="AB123" s="39"/>
      <c r="AC123" s="39"/>
      <c r="AD123" s="39"/>
      <c r="AE123" s="39"/>
    </row>
    <row r="124" s="11" customFormat="1" ht="29.28" customHeight="1">
      <c r="A124" s="217"/>
      <c r="B124" s="218"/>
      <c r="C124" s="219" t="s">
        <v>239</v>
      </c>
      <c r="D124" s="220" t="s">
        <v>67</v>
      </c>
      <c r="E124" s="220" t="s">
        <v>63</v>
      </c>
      <c r="F124" s="220" t="s">
        <v>64</v>
      </c>
      <c r="G124" s="220" t="s">
        <v>240</v>
      </c>
      <c r="H124" s="220" t="s">
        <v>241</v>
      </c>
      <c r="I124" s="221" t="s">
        <v>242</v>
      </c>
      <c r="J124" s="220" t="s">
        <v>223</v>
      </c>
      <c r="K124" s="222" t="s">
        <v>243</v>
      </c>
      <c r="L124" s="223"/>
      <c r="M124" s="101" t="s">
        <v>1</v>
      </c>
      <c r="N124" s="102" t="s">
        <v>46</v>
      </c>
      <c r="O124" s="102" t="s">
        <v>244</v>
      </c>
      <c r="P124" s="102" t="s">
        <v>245</v>
      </c>
      <c r="Q124" s="102" t="s">
        <v>246</v>
      </c>
      <c r="R124" s="102" t="s">
        <v>247</v>
      </c>
      <c r="S124" s="102" t="s">
        <v>248</v>
      </c>
      <c r="T124" s="103" t="s">
        <v>249</v>
      </c>
      <c r="U124" s="217"/>
      <c r="V124" s="217"/>
      <c r="W124" s="217"/>
      <c r="X124" s="217"/>
      <c r="Y124" s="217"/>
      <c r="Z124" s="217"/>
      <c r="AA124" s="217"/>
      <c r="AB124" s="217"/>
      <c r="AC124" s="217"/>
      <c r="AD124" s="217"/>
      <c r="AE124" s="217"/>
    </row>
    <row r="125" s="2" customFormat="1" ht="22.8" customHeight="1">
      <c r="A125" s="39"/>
      <c r="B125" s="40"/>
      <c r="C125" s="108" t="s">
        <v>250</v>
      </c>
      <c r="D125" s="41"/>
      <c r="E125" s="41"/>
      <c r="F125" s="41"/>
      <c r="G125" s="41"/>
      <c r="H125" s="41"/>
      <c r="I125" s="156"/>
      <c r="J125" s="224">
        <f>BK125</f>
        <v>0</v>
      </c>
      <c r="K125" s="41"/>
      <c r="L125" s="45"/>
      <c r="M125" s="104"/>
      <c r="N125" s="225"/>
      <c r="O125" s="105"/>
      <c r="P125" s="226">
        <f>P126</f>
        <v>0</v>
      </c>
      <c r="Q125" s="105"/>
      <c r="R125" s="226">
        <f>R126</f>
        <v>129.743778682</v>
      </c>
      <c r="S125" s="105"/>
      <c r="T125" s="227">
        <f>T126</f>
        <v>0</v>
      </c>
      <c r="U125" s="39"/>
      <c r="V125" s="39"/>
      <c r="W125" s="39"/>
      <c r="X125" s="39"/>
      <c r="Y125" s="39"/>
      <c r="Z125" s="39"/>
      <c r="AA125" s="39"/>
      <c r="AB125" s="39"/>
      <c r="AC125" s="39"/>
      <c r="AD125" s="39"/>
      <c r="AE125" s="39"/>
      <c r="AT125" s="18" t="s">
        <v>81</v>
      </c>
      <c r="AU125" s="18" t="s">
        <v>225</v>
      </c>
      <c r="BK125" s="228">
        <f>BK126</f>
        <v>0</v>
      </c>
    </row>
    <row r="126" s="12" customFormat="1" ht="25.92" customHeight="1">
      <c r="A126" s="12"/>
      <c r="B126" s="229"/>
      <c r="C126" s="230"/>
      <c r="D126" s="231" t="s">
        <v>81</v>
      </c>
      <c r="E126" s="232" t="s">
        <v>251</v>
      </c>
      <c r="F126" s="232" t="s">
        <v>252</v>
      </c>
      <c r="G126" s="230"/>
      <c r="H126" s="230"/>
      <c r="I126" s="233"/>
      <c r="J126" s="234">
        <f>BK126</f>
        <v>0</v>
      </c>
      <c r="K126" s="230"/>
      <c r="L126" s="235"/>
      <c r="M126" s="236"/>
      <c r="N126" s="237"/>
      <c r="O126" s="237"/>
      <c r="P126" s="238">
        <f>P127+P132+P194+P214</f>
        <v>0</v>
      </c>
      <c r="Q126" s="237"/>
      <c r="R126" s="238">
        <f>R127+R132+R194+R214</f>
        <v>129.743778682</v>
      </c>
      <c r="S126" s="237"/>
      <c r="T126" s="239">
        <f>T127+T132+T194+T214</f>
        <v>0</v>
      </c>
      <c r="U126" s="12"/>
      <c r="V126" s="12"/>
      <c r="W126" s="12"/>
      <c r="X126" s="12"/>
      <c r="Y126" s="12"/>
      <c r="Z126" s="12"/>
      <c r="AA126" s="12"/>
      <c r="AB126" s="12"/>
      <c r="AC126" s="12"/>
      <c r="AD126" s="12"/>
      <c r="AE126" s="12"/>
      <c r="AR126" s="240" t="s">
        <v>90</v>
      </c>
      <c r="AT126" s="241" t="s">
        <v>81</v>
      </c>
      <c r="AU126" s="241" t="s">
        <v>82</v>
      </c>
      <c r="AY126" s="240" t="s">
        <v>253</v>
      </c>
      <c r="BK126" s="242">
        <f>BK127+BK132+BK194+BK214</f>
        <v>0</v>
      </c>
    </row>
    <row r="127" s="12" customFormat="1" ht="22.8" customHeight="1">
      <c r="A127" s="12"/>
      <c r="B127" s="229"/>
      <c r="C127" s="230"/>
      <c r="D127" s="231" t="s">
        <v>81</v>
      </c>
      <c r="E127" s="243" t="s">
        <v>90</v>
      </c>
      <c r="F127" s="243" t="s">
        <v>254</v>
      </c>
      <c r="G127" s="230"/>
      <c r="H127" s="230"/>
      <c r="I127" s="233"/>
      <c r="J127" s="244">
        <f>BK127</f>
        <v>0</v>
      </c>
      <c r="K127" s="230"/>
      <c r="L127" s="235"/>
      <c r="M127" s="236"/>
      <c r="N127" s="237"/>
      <c r="O127" s="237"/>
      <c r="P127" s="238">
        <f>SUM(P128:P131)</f>
        <v>0</v>
      </c>
      <c r="Q127" s="237"/>
      <c r="R127" s="238">
        <f>SUM(R128:R131)</f>
        <v>0</v>
      </c>
      <c r="S127" s="237"/>
      <c r="T127" s="239">
        <f>SUM(T128:T131)</f>
        <v>0</v>
      </c>
      <c r="U127" s="12"/>
      <c r="V127" s="12"/>
      <c r="W127" s="12"/>
      <c r="X127" s="12"/>
      <c r="Y127" s="12"/>
      <c r="Z127" s="12"/>
      <c r="AA127" s="12"/>
      <c r="AB127" s="12"/>
      <c r="AC127" s="12"/>
      <c r="AD127" s="12"/>
      <c r="AE127" s="12"/>
      <c r="AR127" s="240" t="s">
        <v>90</v>
      </c>
      <c r="AT127" s="241" t="s">
        <v>81</v>
      </c>
      <c r="AU127" s="241" t="s">
        <v>90</v>
      </c>
      <c r="AY127" s="240" t="s">
        <v>253</v>
      </c>
      <c r="BK127" s="242">
        <f>SUM(BK128:BK131)</f>
        <v>0</v>
      </c>
    </row>
    <row r="128" s="2" customFormat="1" ht="24" customHeight="1">
      <c r="A128" s="39"/>
      <c r="B128" s="40"/>
      <c r="C128" s="245" t="s">
        <v>90</v>
      </c>
      <c r="D128" s="245" t="s">
        <v>255</v>
      </c>
      <c r="E128" s="246" t="s">
        <v>434</v>
      </c>
      <c r="F128" s="247" t="s">
        <v>435</v>
      </c>
      <c r="G128" s="248" t="s">
        <v>140</v>
      </c>
      <c r="H128" s="249">
        <v>271</v>
      </c>
      <c r="I128" s="250"/>
      <c r="J128" s="251">
        <f>ROUND(I128*H128,2)</f>
        <v>0</v>
      </c>
      <c r="K128" s="247" t="s">
        <v>258</v>
      </c>
      <c r="L128" s="45"/>
      <c r="M128" s="252" t="s">
        <v>1</v>
      </c>
      <c r="N128" s="253" t="s">
        <v>47</v>
      </c>
      <c r="O128" s="92"/>
      <c r="P128" s="254">
        <f>O128*H128</f>
        <v>0</v>
      </c>
      <c r="Q128" s="254">
        <v>0</v>
      </c>
      <c r="R128" s="254">
        <f>Q128*H128</f>
        <v>0</v>
      </c>
      <c r="S128" s="254">
        <v>0</v>
      </c>
      <c r="T128" s="255">
        <f>S128*H128</f>
        <v>0</v>
      </c>
      <c r="U128" s="39"/>
      <c r="V128" s="39"/>
      <c r="W128" s="39"/>
      <c r="X128" s="39"/>
      <c r="Y128" s="39"/>
      <c r="Z128" s="39"/>
      <c r="AA128" s="39"/>
      <c r="AB128" s="39"/>
      <c r="AC128" s="39"/>
      <c r="AD128" s="39"/>
      <c r="AE128" s="39"/>
      <c r="AR128" s="256" t="s">
        <v>259</v>
      </c>
      <c r="AT128" s="256" t="s">
        <v>255</v>
      </c>
      <c r="AU128" s="256" t="s">
        <v>14</v>
      </c>
      <c r="AY128" s="18" t="s">
        <v>253</v>
      </c>
      <c r="BE128" s="257">
        <f>IF(N128="základní",J128,0)</f>
        <v>0</v>
      </c>
      <c r="BF128" s="257">
        <f>IF(N128="snížená",J128,0)</f>
        <v>0</v>
      </c>
      <c r="BG128" s="257">
        <f>IF(N128="zákl. přenesená",J128,0)</f>
        <v>0</v>
      </c>
      <c r="BH128" s="257">
        <f>IF(N128="sníž. přenesená",J128,0)</f>
        <v>0</v>
      </c>
      <c r="BI128" s="257">
        <f>IF(N128="nulová",J128,0)</f>
        <v>0</v>
      </c>
      <c r="BJ128" s="18" t="s">
        <v>90</v>
      </c>
      <c r="BK128" s="257">
        <f>ROUND(I128*H128,2)</f>
        <v>0</v>
      </c>
      <c r="BL128" s="18" t="s">
        <v>259</v>
      </c>
      <c r="BM128" s="256" t="s">
        <v>2141</v>
      </c>
    </row>
    <row r="129" s="2" customFormat="1">
      <c r="A129" s="39"/>
      <c r="B129" s="40"/>
      <c r="C129" s="41"/>
      <c r="D129" s="258" t="s">
        <v>261</v>
      </c>
      <c r="E129" s="41"/>
      <c r="F129" s="259" t="s">
        <v>437</v>
      </c>
      <c r="G129" s="41"/>
      <c r="H129" s="41"/>
      <c r="I129" s="156"/>
      <c r="J129" s="41"/>
      <c r="K129" s="41"/>
      <c r="L129" s="45"/>
      <c r="M129" s="260"/>
      <c r="N129" s="261"/>
      <c r="O129" s="92"/>
      <c r="P129" s="92"/>
      <c r="Q129" s="92"/>
      <c r="R129" s="92"/>
      <c r="S129" s="92"/>
      <c r="T129" s="93"/>
      <c r="U129" s="39"/>
      <c r="V129" s="39"/>
      <c r="W129" s="39"/>
      <c r="X129" s="39"/>
      <c r="Y129" s="39"/>
      <c r="Z129" s="39"/>
      <c r="AA129" s="39"/>
      <c r="AB129" s="39"/>
      <c r="AC129" s="39"/>
      <c r="AD129" s="39"/>
      <c r="AE129" s="39"/>
      <c r="AT129" s="18" t="s">
        <v>261</v>
      </c>
      <c r="AU129" s="18" t="s">
        <v>14</v>
      </c>
    </row>
    <row r="130" s="13" customFormat="1">
      <c r="A130" s="13"/>
      <c r="B130" s="262"/>
      <c r="C130" s="263"/>
      <c r="D130" s="258" t="s">
        <v>266</v>
      </c>
      <c r="E130" s="264" t="s">
        <v>1</v>
      </c>
      <c r="F130" s="265" t="s">
        <v>2142</v>
      </c>
      <c r="G130" s="263"/>
      <c r="H130" s="266">
        <v>271</v>
      </c>
      <c r="I130" s="267"/>
      <c r="J130" s="263"/>
      <c r="K130" s="263"/>
      <c r="L130" s="268"/>
      <c r="M130" s="269"/>
      <c r="N130" s="270"/>
      <c r="O130" s="270"/>
      <c r="P130" s="270"/>
      <c r="Q130" s="270"/>
      <c r="R130" s="270"/>
      <c r="S130" s="270"/>
      <c r="T130" s="271"/>
      <c r="U130" s="13"/>
      <c r="V130" s="13"/>
      <c r="W130" s="13"/>
      <c r="X130" s="13"/>
      <c r="Y130" s="13"/>
      <c r="Z130" s="13"/>
      <c r="AA130" s="13"/>
      <c r="AB130" s="13"/>
      <c r="AC130" s="13"/>
      <c r="AD130" s="13"/>
      <c r="AE130" s="13"/>
      <c r="AT130" s="272" t="s">
        <v>266</v>
      </c>
      <c r="AU130" s="272" t="s">
        <v>14</v>
      </c>
      <c r="AV130" s="13" t="s">
        <v>14</v>
      </c>
      <c r="AW130" s="13" t="s">
        <v>36</v>
      </c>
      <c r="AX130" s="13" t="s">
        <v>82</v>
      </c>
      <c r="AY130" s="272" t="s">
        <v>253</v>
      </c>
    </row>
    <row r="131" s="14" customFormat="1">
      <c r="A131" s="14"/>
      <c r="B131" s="273"/>
      <c r="C131" s="274"/>
      <c r="D131" s="258" t="s">
        <v>266</v>
      </c>
      <c r="E131" s="275" t="s">
        <v>1</v>
      </c>
      <c r="F131" s="276" t="s">
        <v>269</v>
      </c>
      <c r="G131" s="274"/>
      <c r="H131" s="277">
        <v>271</v>
      </c>
      <c r="I131" s="278"/>
      <c r="J131" s="274"/>
      <c r="K131" s="274"/>
      <c r="L131" s="279"/>
      <c r="M131" s="280"/>
      <c r="N131" s="281"/>
      <c r="O131" s="281"/>
      <c r="P131" s="281"/>
      <c r="Q131" s="281"/>
      <c r="R131" s="281"/>
      <c r="S131" s="281"/>
      <c r="T131" s="282"/>
      <c r="U131" s="14"/>
      <c r="V131" s="14"/>
      <c r="W131" s="14"/>
      <c r="X131" s="14"/>
      <c r="Y131" s="14"/>
      <c r="Z131" s="14"/>
      <c r="AA131" s="14"/>
      <c r="AB131" s="14"/>
      <c r="AC131" s="14"/>
      <c r="AD131" s="14"/>
      <c r="AE131" s="14"/>
      <c r="AT131" s="283" t="s">
        <v>266</v>
      </c>
      <c r="AU131" s="283" t="s">
        <v>14</v>
      </c>
      <c r="AV131" s="14" t="s">
        <v>259</v>
      </c>
      <c r="AW131" s="14" t="s">
        <v>36</v>
      </c>
      <c r="AX131" s="14" t="s">
        <v>90</v>
      </c>
      <c r="AY131" s="283" t="s">
        <v>253</v>
      </c>
    </row>
    <row r="132" s="12" customFormat="1" ht="22.8" customHeight="1">
      <c r="A132" s="12"/>
      <c r="B132" s="229"/>
      <c r="C132" s="230"/>
      <c r="D132" s="231" t="s">
        <v>81</v>
      </c>
      <c r="E132" s="243" t="s">
        <v>281</v>
      </c>
      <c r="F132" s="243" t="s">
        <v>474</v>
      </c>
      <c r="G132" s="230"/>
      <c r="H132" s="230"/>
      <c r="I132" s="233"/>
      <c r="J132" s="244">
        <f>BK132</f>
        <v>0</v>
      </c>
      <c r="K132" s="230"/>
      <c r="L132" s="235"/>
      <c r="M132" s="236"/>
      <c r="N132" s="237"/>
      <c r="O132" s="237"/>
      <c r="P132" s="238">
        <f>SUM(P133:P193)</f>
        <v>0</v>
      </c>
      <c r="Q132" s="237"/>
      <c r="R132" s="238">
        <f>SUM(R133:R193)</f>
        <v>95.756399999999999</v>
      </c>
      <c r="S132" s="237"/>
      <c r="T132" s="239">
        <f>SUM(T133:T193)</f>
        <v>0</v>
      </c>
      <c r="U132" s="12"/>
      <c r="V132" s="12"/>
      <c r="W132" s="12"/>
      <c r="X132" s="12"/>
      <c r="Y132" s="12"/>
      <c r="Z132" s="12"/>
      <c r="AA132" s="12"/>
      <c r="AB132" s="12"/>
      <c r="AC132" s="12"/>
      <c r="AD132" s="12"/>
      <c r="AE132" s="12"/>
      <c r="AR132" s="240" t="s">
        <v>90</v>
      </c>
      <c r="AT132" s="241" t="s">
        <v>81</v>
      </c>
      <c r="AU132" s="241" t="s">
        <v>90</v>
      </c>
      <c r="AY132" s="240" t="s">
        <v>253</v>
      </c>
      <c r="BK132" s="242">
        <f>SUM(BK133:BK193)</f>
        <v>0</v>
      </c>
    </row>
    <row r="133" s="2" customFormat="1" ht="24" customHeight="1">
      <c r="A133" s="39"/>
      <c r="B133" s="40"/>
      <c r="C133" s="245" t="s">
        <v>14</v>
      </c>
      <c r="D133" s="245" t="s">
        <v>255</v>
      </c>
      <c r="E133" s="246" t="s">
        <v>2143</v>
      </c>
      <c r="F133" s="247" t="s">
        <v>2144</v>
      </c>
      <c r="G133" s="248" t="s">
        <v>140</v>
      </c>
      <c r="H133" s="249">
        <v>32</v>
      </c>
      <c r="I133" s="250"/>
      <c r="J133" s="251">
        <f>ROUND(I133*H133,2)</f>
        <v>0</v>
      </c>
      <c r="K133" s="247" t="s">
        <v>258</v>
      </c>
      <c r="L133" s="45"/>
      <c r="M133" s="252" t="s">
        <v>1</v>
      </c>
      <c r="N133" s="253" t="s">
        <v>47</v>
      </c>
      <c r="O133" s="92"/>
      <c r="P133" s="254">
        <f>O133*H133</f>
        <v>0</v>
      </c>
      <c r="Q133" s="254">
        <v>0</v>
      </c>
      <c r="R133" s="254">
        <f>Q133*H133</f>
        <v>0</v>
      </c>
      <c r="S133" s="254">
        <v>0</v>
      </c>
      <c r="T133" s="255">
        <f>S133*H133</f>
        <v>0</v>
      </c>
      <c r="U133" s="39"/>
      <c r="V133" s="39"/>
      <c r="W133" s="39"/>
      <c r="X133" s="39"/>
      <c r="Y133" s="39"/>
      <c r="Z133" s="39"/>
      <c r="AA133" s="39"/>
      <c r="AB133" s="39"/>
      <c r="AC133" s="39"/>
      <c r="AD133" s="39"/>
      <c r="AE133" s="39"/>
      <c r="AR133" s="256" t="s">
        <v>259</v>
      </c>
      <c r="AT133" s="256" t="s">
        <v>255</v>
      </c>
      <c r="AU133" s="256" t="s">
        <v>14</v>
      </c>
      <c r="AY133" s="18" t="s">
        <v>253</v>
      </c>
      <c r="BE133" s="257">
        <f>IF(N133="základní",J133,0)</f>
        <v>0</v>
      </c>
      <c r="BF133" s="257">
        <f>IF(N133="snížená",J133,0)</f>
        <v>0</v>
      </c>
      <c r="BG133" s="257">
        <f>IF(N133="zákl. přenesená",J133,0)</f>
        <v>0</v>
      </c>
      <c r="BH133" s="257">
        <f>IF(N133="sníž. přenesená",J133,0)</f>
        <v>0</v>
      </c>
      <c r="BI133" s="257">
        <f>IF(N133="nulová",J133,0)</f>
        <v>0</v>
      </c>
      <c r="BJ133" s="18" t="s">
        <v>90</v>
      </c>
      <c r="BK133" s="257">
        <f>ROUND(I133*H133,2)</f>
        <v>0</v>
      </c>
      <c r="BL133" s="18" t="s">
        <v>259</v>
      </c>
      <c r="BM133" s="256" t="s">
        <v>2145</v>
      </c>
    </row>
    <row r="134" s="2" customFormat="1">
      <c r="A134" s="39"/>
      <c r="B134" s="40"/>
      <c r="C134" s="41"/>
      <c r="D134" s="258" t="s">
        <v>535</v>
      </c>
      <c r="E134" s="41"/>
      <c r="F134" s="259" t="s">
        <v>2146</v>
      </c>
      <c r="G134" s="41"/>
      <c r="H134" s="41"/>
      <c r="I134" s="156"/>
      <c r="J134" s="41"/>
      <c r="K134" s="41"/>
      <c r="L134" s="45"/>
      <c r="M134" s="260"/>
      <c r="N134" s="261"/>
      <c r="O134" s="92"/>
      <c r="P134" s="92"/>
      <c r="Q134" s="92"/>
      <c r="R134" s="92"/>
      <c r="S134" s="92"/>
      <c r="T134" s="93"/>
      <c r="U134" s="39"/>
      <c r="V134" s="39"/>
      <c r="W134" s="39"/>
      <c r="X134" s="39"/>
      <c r="Y134" s="39"/>
      <c r="Z134" s="39"/>
      <c r="AA134" s="39"/>
      <c r="AB134" s="39"/>
      <c r="AC134" s="39"/>
      <c r="AD134" s="39"/>
      <c r="AE134" s="39"/>
      <c r="AT134" s="18" t="s">
        <v>535</v>
      </c>
      <c r="AU134" s="18" t="s">
        <v>14</v>
      </c>
    </row>
    <row r="135" s="13" customFormat="1">
      <c r="A135" s="13"/>
      <c r="B135" s="262"/>
      <c r="C135" s="263"/>
      <c r="D135" s="258" t="s">
        <v>266</v>
      </c>
      <c r="E135" s="264" t="s">
        <v>1</v>
      </c>
      <c r="F135" s="265" t="s">
        <v>2147</v>
      </c>
      <c r="G135" s="263"/>
      <c r="H135" s="266">
        <v>30</v>
      </c>
      <c r="I135" s="267"/>
      <c r="J135" s="263"/>
      <c r="K135" s="263"/>
      <c r="L135" s="268"/>
      <c r="M135" s="269"/>
      <c r="N135" s="270"/>
      <c r="O135" s="270"/>
      <c r="P135" s="270"/>
      <c r="Q135" s="270"/>
      <c r="R135" s="270"/>
      <c r="S135" s="270"/>
      <c r="T135" s="271"/>
      <c r="U135" s="13"/>
      <c r="V135" s="13"/>
      <c r="W135" s="13"/>
      <c r="X135" s="13"/>
      <c r="Y135" s="13"/>
      <c r="Z135" s="13"/>
      <c r="AA135" s="13"/>
      <c r="AB135" s="13"/>
      <c r="AC135" s="13"/>
      <c r="AD135" s="13"/>
      <c r="AE135" s="13"/>
      <c r="AT135" s="272" t="s">
        <v>266</v>
      </c>
      <c r="AU135" s="272" t="s">
        <v>14</v>
      </c>
      <c r="AV135" s="13" t="s">
        <v>14</v>
      </c>
      <c r="AW135" s="13" t="s">
        <v>36</v>
      </c>
      <c r="AX135" s="13" t="s">
        <v>82</v>
      </c>
      <c r="AY135" s="272" t="s">
        <v>253</v>
      </c>
    </row>
    <row r="136" s="13" customFormat="1">
      <c r="A136" s="13"/>
      <c r="B136" s="262"/>
      <c r="C136" s="263"/>
      <c r="D136" s="258" t="s">
        <v>266</v>
      </c>
      <c r="E136" s="264" t="s">
        <v>1</v>
      </c>
      <c r="F136" s="265" t="s">
        <v>2148</v>
      </c>
      <c r="G136" s="263"/>
      <c r="H136" s="266">
        <v>2</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266</v>
      </c>
      <c r="AU136" s="272" t="s">
        <v>14</v>
      </c>
      <c r="AV136" s="13" t="s">
        <v>14</v>
      </c>
      <c r="AW136" s="13" t="s">
        <v>36</v>
      </c>
      <c r="AX136" s="13" t="s">
        <v>82</v>
      </c>
      <c r="AY136" s="272" t="s">
        <v>253</v>
      </c>
    </row>
    <row r="137" s="14" customFormat="1">
      <c r="A137" s="14"/>
      <c r="B137" s="273"/>
      <c r="C137" s="274"/>
      <c r="D137" s="258" t="s">
        <v>266</v>
      </c>
      <c r="E137" s="275" t="s">
        <v>1</v>
      </c>
      <c r="F137" s="276" t="s">
        <v>269</v>
      </c>
      <c r="G137" s="274"/>
      <c r="H137" s="277">
        <v>32</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266</v>
      </c>
      <c r="AU137" s="283" t="s">
        <v>14</v>
      </c>
      <c r="AV137" s="14" t="s">
        <v>259</v>
      </c>
      <c r="AW137" s="14" t="s">
        <v>36</v>
      </c>
      <c r="AX137" s="14" t="s">
        <v>90</v>
      </c>
      <c r="AY137" s="283" t="s">
        <v>253</v>
      </c>
    </row>
    <row r="138" s="2" customFormat="1" ht="24" customHeight="1">
      <c r="A138" s="39"/>
      <c r="B138" s="40"/>
      <c r="C138" s="245" t="s">
        <v>270</v>
      </c>
      <c r="D138" s="245" t="s">
        <v>255</v>
      </c>
      <c r="E138" s="246" t="s">
        <v>2149</v>
      </c>
      <c r="F138" s="247" t="s">
        <v>2150</v>
      </c>
      <c r="G138" s="248" t="s">
        <v>140</v>
      </c>
      <c r="H138" s="249">
        <v>239</v>
      </c>
      <c r="I138" s="250"/>
      <c r="J138" s="251">
        <f>ROUND(I138*H138,2)</f>
        <v>0</v>
      </c>
      <c r="K138" s="247" t="s">
        <v>258</v>
      </c>
      <c r="L138" s="45"/>
      <c r="M138" s="252" t="s">
        <v>1</v>
      </c>
      <c r="N138" s="253" t="s">
        <v>47</v>
      </c>
      <c r="O138" s="92"/>
      <c r="P138" s="254">
        <f>O138*H138</f>
        <v>0</v>
      </c>
      <c r="Q138" s="254">
        <v>0</v>
      </c>
      <c r="R138" s="254">
        <f>Q138*H138</f>
        <v>0</v>
      </c>
      <c r="S138" s="254">
        <v>0</v>
      </c>
      <c r="T138" s="255">
        <f>S138*H138</f>
        <v>0</v>
      </c>
      <c r="U138" s="39"/>
      <c r="V138" s="39"/>
      <c r="W138" s="39"/>
      <c r="X138" s="39"/>
      <c r="Y138" s="39"/>
      <c r="Z138" s="39"/>
      <c r="AA138" s="39"/>
      <c r="AB138" s="39"/>
      <c r="AC138" s="39"/>
      <c r="AD138" s="39"/>
      <c r="AE138" s="39"/>
      <c r="AR138" s="256" t="s">
        <v>259</v>
      </c>
      <c r="AT138" s="256" t="s">
        <v>255</v>
      </c>
      <c r="AU138" s="256" t="s">
        <v>14</v>
      </c>
      <c r="AY138" s="18" t="s">
        <v>253</v>
      </c>
      <c r="BE138" s="257">
        <f>IF(N138="základní",J138,0)</f>
        <v>0</v>
      </c>
      <c r="BF138" s="257">
        <f>IF(N138="snížená",J138,0)</f>
        <v>0</v>
      </c>
      <c r="BG138" s="257">
        <f>IF(N138="zákl. přenesená",J138,0)</f>
        <v>0</v>
      </c>
      <c r="BH138" s="257">
        <f>IF(N138="sníž. přenesená",J138,0)</f>
        <v>0</v>
      </c>
      <c r="BI138" s="257">
        <f>IF(N138="nulová",J138,0)</f>
        <v>0</v>
      </c>
      <c r="BJ138" s="18" t="s">
        <v>90</v>
      </c>
      <c r="BK138" s="257">
        <f>ROUND(I138*H138,2)</f>
        <v>0</v>
      </c>
      <c r="BL138" s="18" t="s">
        <v>259</v>
      </c>
      <c r="BM138" s="256" t="s">
        <v>2151</v>
      </c>
    </row>
    <row r="139" s="2" customFormat="1">
      <c r="A139" s="39"/>
      <c r="B139" s="40"/>
      <c r="C139" s="41"/>
      <c r="D139" s="258" t="s">
        <v>535</v>
      </c>
      <c r="E139" s="41"/>
      <c r="F139" s="259" t="s">
        <v>2146</v>
      </c>
      <c r="G139" s="41"/>
      <c r="H139" s="41"/>
      <c r="I139" s="156"/>
      <c r="J139" s="41"/>
      <c r="K139" s="41"/>
      <c r="L139" s="45"/>
      <c r="M139" s="260"/>
      <c r="N139" s="261"/>
      <c r="O139" s="92"/>
      <c r="P139" s="92"/>
      <c r="Q139" s="92"/>
      <c r="R139" s="92"/>
      <c r="S139" s="92"/>
      <c r="T139" s="93"/>
      <c r="U139" s="39"/>
      <c r="V139" s="39"/>
      <c r="W139" s="39"/>
      <c r="X139" s="39"/>
      <c r="Y139" s="39"/>
      <c r="Z139" s="39"/>
      <c r="AA139" s="39"/>
      <c r="AB139" s="39"/>
      <c r="AC139" s="39"/>
      <c r="AD139" s="39"/>
      <c r="AE139" s="39"/>
      <c r="AT139" s="18" t="s">
        <v>535</v>
      </c>
      <c r="AU139" s="18" t="s">
        <v>14</v>
      </c>
    </row>
    <row r="140" s="13" customFormat="1">
      <c r="A140" s="13"/>
      <c r="B140" s="262"/>
      <c r="C140" s="263"/>
      <c r="D140" s="258" t="s">
        <v>266</v>
      </c>
      <c r="E140" s="264" t="s">
        <v>1</v>
      </c>
      <c r="F140" s="265" t="s">
        <v>2152</v>
      </c>
      <c r="G140" s="263"/>
      <c r="H140" s="266">
        <v>228.80000000000001</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266</v>
      </c>
      <c r="AU140" s="272" t="s">
        <v>14</v>
      </c>
      <c r="AV140" s="13" t="s">
        <v>14</v>
      </c>
      <c r="AW140" s="13" t="s">
        <v>36</v>
      </c>
      <c r="AX140" s="13" t="s">
        <v>82</v>
      </c>
      <c r="AY140" s="272" t="s">
        <v>253</v>
      </c>
    </row>
    <row r="141" s="13" customFormat="1">
      <c r="A141" s="13"/>
      <c r="B141" s="262"/>
      <c r="C141" s="263"/>
      <c r="D141" s="258" t="s">
        <v>266</v>
      </c>
      <c r="E141" s="264" t="s">
        <v>1</v>
      </c>
      <c r="F141" s="265" t="s">
        <v>2153</v>
      </c>
      <c r="G141" s="263"/>
      <c r="H141" s="266">
        <v>10.199999999999999</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266</v>
      </c>
      <c r="AU141" s="272" t="s">
        <v>14</v>
      </c>
      <c r="AV141" s="13" t="s">
        <v>14</v>
      </c>
      <c r="AW141" s="13" t="s">
        <v>36</v>
      </c>
      <c r="AX141" s="13" t="s">
        <v>82</v>
      </c>
      <c r="AY141" s="272" t="s">
        <v>253</v>
      </c>
    </row>
    <row r="142" s="14" customFormat="1">
      <c r="A142" s="14"/>
      <c r="B142" s="273"/>
      <c r="C142" s="274"/>
      <c r="D142" s="258" t="s">
        <v>266</v>
      </c>
      <c r="E142" s="275" t="s">
        <v>1</v>
      </c>
      <c r="F142" s="276" t="s">
        <v>269</v>
      </c>
      <c r="G142" s="274"/>
      <c r="H142" s="277">
        <v>239</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266</v>
      </c>
      <c r="AU142" s="283" t="s">
        <v>14</v>
      </c>
      <c r="AV142" s="14" t="s">
        <v>259</v>
      </c>
      <c r="AW142" s="14" t="s">
        <v>36</v>
      </c>
      <c r="AX142" s="14" t="s">
        <v>90</v>
      </c>
      <c r="AY142" s="283" t="s">
        <v>253</v>
      </c>
    </row>
    <row r="143" s="2" customFormat="1" ht="36" customHeight="1">
      <c r="A143" s="39"/>
      <c r="B143" s="40"/>
      <c r="C143" s="245" t="s">
        <v>259</v>
      </c>
      <c r="D143" s="245" t="s">
        <v>255</v>
      </c>
      <c r="E143" s="246" t="s">
        <v>2154</v>
      </c>
      <c r="F143" s="247" t="s">
        <v>2155</v>
      </c>
      <c r="G143" s="248" t="s">
        <v>140</v>
      </c>
      <c r="H143" s="249">
        <v>468</v>
      </c>
      <c r="I143" s="250"/>
      <c r="J143" s="251">
        <f>ROUND(I143*H143,2)</f>
        <v>0</v>
      </c>
      <c r="K143" s="247" t="s">
        <v>1</v>
      </c>
      <c r="L143" s="45"/>
      <c r="M143" s="252" t="s">
        <v>1</v>
      </c>
      <c r="N143" s="253" t="s">
        <v>47</v>
      </c>
      <c r="O143" s="92"/>
      <c r="P143" s="254">
        <f>O143*H143</f>
        <v>0</v>
      </c>
      <c r="Q143" s="254">
        <v>0</v>
      </c>
      <c r="R143" s="254">
        <f>Q143*H143</f>
        <v>0</v>
      </c>
      <c r="S143" s="254">
        <v>0</v>
      </c>
      <c r="T143" s="255">
        <f>S143*H143</f>
        <v>0</v>
      </c>
      <c r="U143" s="39"/>
      <c r="V143" s="39"/>
      <c r="W143" s="39"/>
      <c r="X143" s="39"/>
      <c r="Y143" s="39"/>
      <c r="Z143" s="39"/>
      <c r="AA143" s="39"/>
      <c r="AB143" s="39"/>
      <c r="AC143" s="39"/>
      <c r="AD143" s="39"/>
      <c r="AE143" s="39"/>
      <c r="AR143" s="256" t="s">
        <v>259</v>
      </c>
      <c r="AT143" s="256" t="s">
        <v>255</v>
      </c>
      <c r="AU143" s="256" t="s">
        <v>14</v>
      </c>
      <c r="AY143" s="18" t="s">
        <v>253</v>
      </c>
      <c r="BE143" s="257">
        <f>IF(N143="základní",J143,0)</f>
        <v>0</v>
      </c>
      <c r="BF143" s="257">
        <f>IF(N143="snížená",J143,0)</f>
        <v>0</v>
      </c>
      <c r="BG143" s="257">
        <f>IF(N143="zákl. přenesená",J143,0)</f>
        <v>0</v>
      </c>
      <c r="BH143" s="257">
        <f>IF(N143="sníž. přenesená",J143,0)</f>
        <v>0</v>
      </c>
      <c r="BI143" s="257">
        <f>IF(N143="nulová",J143,0)</f>
        <v>0</v>
      </c>
      <c r="BJ143" s="18" t="s">
        <v>90</v>
      </c>
      <c r="BK143" s="257">
        <f>ROUND(I143*H143,2)</f>
        <v>0</v>
      </c>
      <c r="BL143" s="18" t="s">
        <v>259</v>
      </c>
      <c r="BM143" s="256" t="s">
        <v>2156</v>
      </c>
    </row>
    <row r="144" s="2" customFormat="1">
      <c r="A144" s="39"/>
      <c r="B144" s="40"/>
      <c r="C144" s="41"/>
      <c r="D144" s="258" t="s">
        <v>261</v>
      </c>
      <c r="E144" s="41"/>
      <c r="F144" s="259" t="s">
        <v>507</v>
      </c>
      <c r="G144" s="41"/>
      <c r="H144" s="41"/>
      <c r="I144" s="156"/>
      <c r="J144" s="41"/>
      <c r="K144" s="41"/>
      <c r="L144" s="45"/>
      <c r="M144" s="260"/>
      <c r="N144" s="261"/>
      <c r="O144" s="92"/>
      <c r="P144" s="92"/>
      <c r="Q144" s="92"/>
      <c r="R144" s="92"/>
      <c r="S144" s="92"/>
      <c r="T144" s="93"/>
      <c r="U144" s="39"/>
      <c r="V144" s="39"/>
      <c r="W144" s="39"/>
      <c r="X144" s="39"/>
      <c r="Y144" s="39"/>
      <c r="Z144" s="39"/>
      <c r="AA144" s="39"/>
      <c r="AB144" s="39"/>
      <c r="AC144" s="39"/>
      <c r="AD144" s="39"/>
      <c r="AE144" s="39"/>
      <c r="AT144" s="18" t="s">
        <v>261</v>
      </c>
      <c r="AU144" s="18" t="s">
        <v>14</v>
      </c>
    </row>
    <row r="145" s="13" customFormat="1">
      <c r="A145" s="13"/>
      <c r="B145" s="262"/>
      <c r="C145" s="263"/>
      <c r="D145" s="258" t="s">
        <v>266</v>
      </c>
      <c r="E145" s="264" t="s">
        <v>1</v>
      </c>
      <c r="F145" s="265" t="s">
        <v>2157</v>
      </c>
      <c r="G145" s="263"/>
      <c r="H145" s="266">
        <v>468</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266</v>
      </c>
      <c r="AU145" s="272" t="s">
        <v>14</v>
      </c>
      <c r="AV145" s="13" t="s">
        <v>14</v>
      </c>
      <c r="AW145" s="13" t="s">
        <v>36</v>
      </c>
      <c r="AX145" s="13" t="s">
        <v>82</v>
      </c>
      <c r="AY145" s="272" t="s">
        <v>253</v>
      </c>
    </row>
    <row r="146" s="14" customFormat="1">
      <c r="A146" s="14"/>
      <c r="B146" s="273"/>
      <c r="C146" s="274"/>
      <c r="D146" s="258" t="s">
        <v>266</v>
      </c>
      <c r="E146" s="275" t="s">
        <v>1</v>
      </c>
      <c r="F146" s="276" t="s">
        <v>269</v>
      </c>
      <c r="G146" s="274"/>
      <c r="H146" s="277">
        <v>468</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266</v>
      </c>
      <c r="AU146" s="283" t="s">
        <v>14</v>
      </c>
      <c r="AV146" s="14" t="s">
        <v>259</v>
      </c>
      <c r="AW146" s="14" t="s">
        <v>36</v>
      </c>
      <c r="AX146" s="14" t="s">
        <v>90</v>
      </c>
      <c r="AY146" s="283" t="s">
        <v>253</v>
      </c>
    </row>
    <row r="147" s="2" customFormat="1" ht="36" customHeight="1">
      <c r="A147" s="39"/>
      <c r="B147" s="40"/>
      <c r="C147" s="245" t="s">
        <v>281</v>
      </c>
      <c r="D147" s="245" t="s">
        <v>255</v>
      </c>
      <c r="E147" s="246" t="s">
        <v>504</v>
      </c>
      <c r="F147" s="247" t="s">
        <v>505</v>
      </c>
      <c r="G147" s="248" t="s">
        <v>140</v>
      </c>
      <c r="H147" s="249">
        <v>18</v>
      </c>
      <c r="I147" s="250"/>
      <c r="J147" s="251">
        <f>ROUND(I147*H147,2)</f>
        <v>0</v>
      </c>
      <c r="K147" s="247" t="s">
        <v>1</v>
      </c>
      <c r="L147" s="45"/>
      <c r="M147" s="252" t="s">
        <v>1</v>
      </c>
      <c r="N147" s="253" t="s">
        <v>47</v>
      </c>
      <c r="O147" s="92"/>
      <c r="P147" s="254">
        <f>O147*H147</f>
        <v>0</v>
      </c>
      <c r="Q147" s="254">
        <v>0</v>
      </c>
      <c r="R147" s="254">
        <f>Q147*H147</f>
        <v>0</v>
      </c>
      <c r="S147" s="254">
        <v>0</v>
      </c>
      <c r="T147" s="255">
        <f>S147*H147</f>
        <v>0</v>
      </c>
      <c r="U147" s="39"/>
      <c r="V147" s="39"/>
      <c r="W147" s="39"/>
      <c r="X147" s="39"/>
      <c r="Y147" s="39"/>
      <c r="Z147" s="39"/>
      <c r="AA147" s="39"/>
      <c r="AB147" s="39"/>
      <c r="AC147" s="39"/>
      <c r="AD147" s="39"/>
      <c r="AE147" s="39"/>
      <c r="AR147" s="256" t="s">
        <v>259</v>
      </c>
      <c r="AT147" s="256" t="s">
        <v>255</v>
      </c>
      <c r="AU147" s="256" t="s">
        <v>14</v>
      </c>
      <c r="AY147" s="18" t="s">
        <v>253</v>
      </c>
      <c r="BE147" s="257">
        <f>IF(N147="základní",J147,0)</f>
        <v>0</v>
      </c>
      <c r="BF147" s="257">
        <f>IF(N147="snížená",J147,0)</f>
        <v>0</v>
      </c>
      <c r="BG147" s="257">
        <f>IF(N147="zákl. přenesená",J147,0)</f>
        <v>0</v>
      </c>
      <c r="BH147" s="257">
        <f>IF(N147="sníž. přenesená",J147,0)</f>
        <v>0</v>
      </c>
      <c r="BI147" s="257">
        <f>IF(N147="nulová",J147,0)</f>
        <v>0</v>
      </c>
      <c r="BJ147" s="18" t="s">
        <v>90</v>
      </c>
      <c r="BK147" s="257">
        <f>ROUND(I147*H147,2)</f>
        <v>0</v>
      </c>
      <c r="BL147" s="18" t="s">
        <v>259</v>
      </c>
      <c r="BM147" s="256" t="s">
        <v>2158</v>
      </c>
    </row>
    <row r="148" s="2" customFormat="1">
      <c r="A148" s="39"/>
      <c r="B148" s="40"/>
      <c r="C148" s="41"/>
      <c r="D148" s="258" t="s">
        <v>261</v>
      </c>
      <c r="E148" s="41"/>
      <c r="F148" s="259" t="s">
        <v>507</v>
      </c>
      <c r="G148" s="41"/>
      <c r="H148" s="41"/>
      <c r="I148" s="156"/>
      <c r="J148" s="41"/>
      <c r="K148" s="41"/>
      <c r="L148" s="45"/>
      <c r="M148" s="260"/>
      <c r="N148" s="261"/>
      <c r="O148" s="92"/>
      <c r="P148" s="92"/>
      <c r="Q148" s="92"/>
      <c r="R148" s="92"/>
      <c r="S148" s="92"/>
      <c r="T148" s="93"/>
      <c r="U148" s="39"/>
      <c r="V148" s="39"/>
      <c r="W148" s="39"/>
      <c r="X148" s="39"/>
      <c r="Y148" s="39"/>
      <c r="Z148" s="39"/>
      <c r="AA148" s="39"/>
      <c r="AB148" s="39"/>
      <c r="AC148" s="39"/>
      <c r="AD148" s="39"/>
      <c r="AE148" s="39"/>
      <c r="AT148" s="18" t="s">
        <v>261</v>
      </c>
      <c r="AU148" s="18" t="s">
        <v>14</v>
      </c>
    </row>
    <row r="149" s="13" customFormat="1">
      <c r="A149" s="13"/>
      <c r="B149" s="262"/>
      <c r="C149" s="263"/>
      <c r="D149" s="258" t="s">
        <v>266</v>
      </c>
      <c r="E149" s="264" t="s">
        <v>1</v>
      </c>
      <c r="F149" s="265" t="s">
        <v>2159</v>
      </c>
      <c r="G149" s="263"/>
      <c r="H149" s="266">
        <v>18</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266</v>
      </c>
      <c r="AU149" s="272" t="s">
        <v>14</v>
      </c>
      <c r="AV149" s="13" t="s">
        <v>14</v>
      </c>
      <c r="AW149" s="13" t="s">
        <v>36</v>
      </c>
      <c r="AX149" s="13" t="s">
        <v>82</v>
      </c>
      <c r="AY149" s="272" t="s">
        <v>253</v>
      </c>
    </row>
    <row r="150" s="14" customFormat="1">
      <c r="A150" s="14"/>
      <c r="B150" s="273"/>
      <c r="C150" s="274"/>
      <c r="D150" s="258" t="s">
        <v>266</v>
      </c>
      <c r="E150" s="275" t="s">
        <v>1</v>
      </c>
      <c r="F150" s="276" t="s">
        <v>269</v>
      </c>
      <c r="G150" s="274"/>
      <c r="H150" s="277">
        <v>18</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266</v>
      </c>
      <c r="AU150" s="283" t="s">
        <v>14</v>
      </c>
      <c r="AV150" s="14" t="s">
        <v>259</v>
      </c>
      <c r="AW150" s="14" t="s">
        <v>36</v>
      </c>
      <c r="AX150" s="14" t="s">
        <v>90</v>
      </c>
      <c r="AY150" s="283" t="s">
        <v>253</v>
      </c>
    </row>
    <row r="151" s="2" customFormat="1" ht="36" customHeight="1">
      <c r="A151" s="39"/>
      <c r="B151" s="40"/>
      <c r="C151" s="245" t="s">
        <v>285</v>
      </c>
      <c r="D151" s="245" t="s">
        <v>255</v>
      </c>
      <c r="E151" s="246" t="s">
        <v>2160</v>
      </c>
      <c r="F151" s="247" t="s">
        <v>2161</v>
      </c>
      <c r="G151" s="248" t="s">
        <v>140</v>
      </c>
      <c r="H151" s="249">
        <v>10.199999999999999</v>
      </c>
      <c r="I151" s="250"/>
      <c r="J151" s="251">
        <f>ROUND(I151*H151,2)</f>
        <v>0</v>
      </c>
      <c r="K151" s="247" t="s">
        <v>1</v>
      </c>
      <c r="L151" s="45"/>
      <c r="M151" s="252" t="s">
        <v>1</v>
      </c>
      <c r="N151" s="253" t="s">
        <v>47</v>
      </c>
      <c r="O151" s="92"/>
      <c r="P151" s="254">
        <f>O151*H151</f>
        <v>0</v>
      </c>
      <c r="Q151" s="254">
        <v>0</v>
      </c>
      <c r="R151" s="254">
        <f>Q151*H151</f>
        <v>0</v>
      </c>
      <c r="S151" s="254">
        <v>0</v>
      </c>
      <c r="T151" s="255">
        <f>S151*H151</f>
        <v>0</v>
      </c>
      <c r="U151" s="39"/>
      <c r="V151" s="39"/>
      <c r="W151" s="39"/>
      <c r="X151" s="39"/>
      <c r="Y151" s="39"/>
      <c r="Z151" s="39"/>
      <c r="AA151" s="39"/>
      <c r="AB151" s="39"/>
      <c r="AC151" s="39"/>
      <c r="AD151" s="39"/>
      <c r="AE151" s="39"/>
      <c r="AR151" s="256" t="s">
        <v>259</v>
      </c>
      <c r="AT151" s="256" t="s">
        <v>255</v>
      </c>
      <c r="AU151" s="256" t="s">
        <v>14</v>
      </c>
      <c r="AY151" s="18" t="s">
        <v>253</v>
      </c>
      <c r="BE151" s="257">
        <f>IF(N151="základní",J151,0)</f>
        <v>0</v>
      </c>
      <c r="BF151" s="257">
        <f>IF(N151="snížená",J151,0)</f>
        <v>0</v>
      </c>
      <c r="BG151" s="257">
        <f>IF(N151="zákl. přenesená",J151,0)</f>
        <v>0</v>
      </c>
      <c r="BH151" s="257">
        <f>IF(N151="sníž. přenesená",J151,0)</f>
        <v>0</v>
      </c>
      <c r="BI151" s="257">
        <f>IF(N151="nulová",J151,0)</f>
        <v>0</v>
      </c>
      <c r="BJ151" s="18" t="s">
        <v>90</v>
      </c>
      <c r="BK151" s="257">
        <f>ROUND(I151*H151,2)</f>
        <v>0</v>
      </c>
      <c r="BL151" s="18" t="s">
        <v>259</v>
      </c>
      <c r="BM151" s="256" t="s">
        <v>2162</v>
      </c>
    </row>
    <row r="152" s="2" customFormat="1">
      <c r="A152" s="39"/>
      <c r="B152" s="40"/>
      <c r="C152" s="41"/>
      <c r="D152" s="258" t="s">
        <v>261</v>
      </c>
      <c r="E152" s="41"/>
      <c r="F152" s="259" t="s">
        <v>2163</v>
      </c>
      <c r="G152" s="41"/>
      <c r="H152" s="41"/>
      <c r="I152" s="156"/>
      <c r="J152" s="41"/>
      <c r="K152" s="41"/>
      <c r="L152" s="45"/>
      <c r="M152" s="260"/>
      <c r="N152" s="261"/>
      <c r="O152" s="92"/>
      <c r="P152" s="92"/>
      <c r="Q152" s="92"/>
      <c r="R152" s="92"/>
      <c r="S152" s="92"/>
      <c r="T152" s="93"/>
      <c r="U152" s="39"/>
      <c r="V152" s="39"/>
      <c r="W152" s="39"/>
      <c r="X152" s="39"/>
      <c r="Y152" s="39"/>
      <c r="Z152" s="39"/>
      <c r="AA152" s="39"/>
      <c r="AB152" s="39"/>
      <c r="AC152" s="39"/>
      <c r="AD152" s="39"/>
      <c r="AE152" s="39"/>
      <c r="AT152" s="18" t="s">
        <v>261</v>
      </c>
      <c r="AU152" s="18" t="s">
        <v>14</v>
      </c>
    </row>
    <row r="153" s="13" customFormat="1">
      <c r="A153" s="13"/>
      <c r="B153" s="262"/>
      <c r="C153" s="263"/>
      <c r="D153" s="258" t="s">
        <v>266</v>
      </c>
      <c r="E153" s="264" t="s">
        <v>1</v>
      </c>
      <c r="F153" s="265" t="s">
        <v>2153</v>
      </c>
      <c r="G153" s="263"/>
      <c r="H153" s="266">
        <v>10.199999999999999</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266</v>
      </c>
      <c r="AU153" s="272" t="s">
        <v>14</v>
      </c>
      <c r="AV153" s="13" t="s">
        <v>14</v>
      </c>
      <c r="AW153" s="13" t="s">
        <v>36</v>
      </c>
      <c r="AX153" s="13" t="s">
        <v>82</v>
      </c>
      <c r="AY153" s="272" t="s">
        <v>253</v>
      </c>
    </row>
    <row r="154" s="14" customFormat="1">
      <c r="A154" s="14"/>
      <c r="B154" s="273"/>
      <c r="C154" s="274"/>
      <c r="D154" s="258" t="s">
        <v>266</v>
      </c>
      <c r="E154" s="275" t="s">
        <v>1</v>
      </c>
      <c r="F154" s="276" t="s">
        <v>269</v>
      </c>
      <c r="G154" s="274"/>
      <c r="H154" s="277">
        <v>10.199999999999999</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266</v>
      </c>
      <c r="AU154" s="283" t="s">
        <v>14</v>
      </c>
      <c r="AV154" s="14" t="s">
        <v>259</v>
      </c>
      <c r="AW154" s="14" t="s">
        <v>36</v>
      </c>
      <c r="AX154" s="14" t="s">
        <v>90</v>
      </c>
      <c r="AY154" s="283" t="s">
        <v>253</v>
      </c>
    </row>
    <row r="155" s="2" customFormat="1" ht="36" customHeight="1">
      <c r="A155" s="39"/>
      <c r="B155" s="40"/>
      <c r="C155" s="245" t="s">
        <v>289</v>
      </c>
      <c r="D155" s="245" t="s">
        <v>255</v>
      </c>
      <c r="E155" s="246" t="s">
        <v>2164</v>
      </c>
      <c r="F155" s="247" t="s">
        <v>2165</v>
      </c>
      <c r="G155" s="248" t="s">
        <v>140</v>
      </c>
      <c r="H155" s="249">
        <v>468</v>
      </c>
      <c r="I155" s="250"/>
      <c r="J155" s="251">
        <f>ROUND(I155*H155,2)</f>
        <v>0</v>
      </c>
      <c r="K155" s="247" t="s">
        <v>258</v>
      </c>
      <c r="L155" s="45"/>
      <c r="M155" s="252" t="s">
        <v>1</v>
      </c>
      <c r="N155" s="253" t="s">
        <v>47</v>
      </c>
      <c r="O155" s="92"/>
      <c r="P155" s="254">
        <f>O155*H155</f>
        <v>0</v>
      </c>
      <c r="Q155" s="254">
        <v>0</v>
      </c>
      <c r="R155" s="254">
        <f>Q155*H155</f>
        <v>0</v>
      </c>
      <c r="S155" s="254">
        <v>0</v>
      </c>
      <c r="T155" s="255">
        <f>S155*H155</f>
        <v>0</v>
      </c>
      <c r="U155" s="39"/>
      <c r="V155" s="39"/>
      <c r="W155" s="39"/>
      <c r="X155" s="39"/>
      <c r="Y155" s="39"/>
      <c r="Z155" s="39"/>
      <c r="AA155" s="39"/>
      <c r="AB155" s="39"/>
      <c r="AC155" s="39"/>
      <c r="AD155" s="39"/>
      <c r="AE155" s="39"/>
      <c r="AR155" s="256" t="s">
        <v>259</v>
      </c>
      <c r="AT155" s="256" t="s">
        <v>255</v>
      </c>
      <c r="AU155" s="256" t="s">
        <v>14</v>
      </c>
      <c r="AY155" s="18" t="s">
        <v>253</v>
      </c>
      <c r="BE155" s="257">
        <f>IF(N155="základní",J155,0)</f>
        <v>0</v>
      </c>
      <c r="BF155" s="257">
        <f>IF(N155="snížená",J155,0)</f>
        <v>0</v>
      </c>
      <c r="BG155" s="257">
        <f>IF(N155="zákl. přenesená",J155,0)</f>
        <v>0</v>
      </c>
      <c r="BH155" s="257">
        <f>IF(N155="sníž. přenesená",J155,0)</f>
        <v>0</v>
      </c>
      <c r="BI155" s="257">
        <f>IF(N155="nulová",J155,0)</f>
        <v>0</v>
      </c>
      <c r="BJ155" s="18" t="s">
        <v>90</v>
      </c>
      <c r="BK155" s="257">
        <f>ROUND(I155*H155,2)</f>
        <v>0</v>
      </c>
      <c r="BL155" s="18" t="s">
        <v>259</v>
      </c>
      <c r="BM155" s="256" t="s">
        <v>2166</v>
      </c>
    </row>
    <row r="156" s="2" customFormat="1">
      <c r="A156" s="39"/>
      <c r="B156" s="40"/>
      <c r="C156" s="41"/>
      <c r="D156" s="258" t="s">
        <v>261</v>
      </c>
      <c r="E156" s="41"/>
      <c r="F156" s="259" t="s">
        <v>516</v>
      </c>
      <c r="G156" s="41"/>
      <c r="H156" s="41"/>
      <c r="I156" s="156"/>
      <c r="J156" s="41"/>
      <c r="K156" s="41"/>
      <c r="L156" s="45"/>
      <c r="M156" s="260"/>
      <c r="N156" s="261"/>
      <c r="O156" s="92"/>
      <c r="P156" s="92"/>
      <c r="Q156" s="92"/>
      <c r="R156" s="92"/>
      <c r="S156" s="92"/>
      <c r="T156" s="93"/>
      <c r="U156" s="39"/>
      <c r="V156" s="39"/>
      <c r="W156" s="39"/>
      <c r="X156" s="39"/>
      <c r="Y156" s="39"/>
      <c r="Z156" s="39"/>
      <c r="AA156" s="39"/>
      <c r="AB156" s="39"/>
      <c r="AC156" s="39"/>
      <c r="AD156" s="39"/>
      <c r="AE156" s="39"/>
      <c r="AT156" s="18" t="s">
        <v>261</v>
      </c>
      <c r="AU156" s="18" t="s">
        <v>14</v>
      </c>
    </row>
    <row r="157" s="13" customFormat="1">
      <c r="A157" s="13"/>
      <c r="B157" s="262"/>
      <c r="C157" s="263"/>
      <c r="D157" s="258" t="s">
        <v>266</v>
      </c>
      <c r="E157" s="264" t="s">
        <v>1</v>
      </c>
      <c r="F157" s="265" t="s">
        <v>2157</v>
      </c>
      <c r="G157" s="263"/>
      <c r="H157" s="266">
        <v>468</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266</v>
      </c>
      <c r="AU157" s="272" t="s">
        <v>14</v>
      </c>
      <c r="AV157" s="13" t="s">
        <v>14</v>
      </c>
      <c r="AW157" s="13" t="s">
        <v>36</v>
      </c>
      <c r="AX157" s="13" t="s">
        <v>82</v>
      </c>
      <c r="AY157" s="272" t="s">
        <v>253</v>
      </c>
    </row>
    <row r="158" s="14" customFormat="1">
      <c r="A158" s="14"/>
      <c r="B158" s="273"/>
      <c r="C158" s="274"/>
      <c r="D158" s="258" t="s">
        <v>266</v>
      </c>
      <c r="E158" s="275" t="s">
        <v>1</v>
      </c>
      <c r="F158" s="276" t="s">
        <v>269</v>
      </c>
      <c r="G158" s="274"/>
      <c r="H158" s="277">
        <v>468</v>
      </c>
      <c r="I158" s="278"/>
      <c r="J158" s="274"/>
      <c r="K158" s="274"/>
      <c r="L158" s="279"/>
      <c r="M158" s="280"/>
      <c r="N158" s="281"/>
      <c r="O158" s="281"/>
      <c r="P158" s="281"/>
      <c r="Q158" s="281"/>
      <c r="R158" s="281"/>
      <c r="S158" s="281"/>
      <c r="T158" s="282"/>
      <c r="U158" s="14"/>
      <c r="V158" s="14"/>
      <c r="W158" s="14"/>
      <c r="X158" s="14"/>
      <c r="Y158" s="14"/>
      <c r="Z158" s="14"/>
      <c r="AA158" s="14"/>
      <c r="AB158" s="14"/>
      <c r="AC158" s="14"/>
      <c r="AD158" s="14"/>
      <c r="AE158" s="14"/>
      <c r="AT158" s="283" t="s">
        <v>266</v>
      </c>
      <c r="AU158" s="283" t="s">
        <v>14</v>
      </c>
      <c r="AV158" s="14" t="s">
        <v>259</v>
      </c>
      <c r="AW158" s="14" t="s">
        <v>36</v>
      </c>
      <c r="AX158" s="14" t="s">
        <v>90</v>
      </c>
      <c r="AY158" s="283" t="s">
        <v>253</v>
      </c>
    </row>
    <row r="159" s="2" customFormat="1" ht="36" customHeight="1">
      <c r="A159" s="39"/>
      <c r="B159" s="40"/>
      <c r="C159" s="245" t="s">
        <v>293</v>
      </c>
      <c r="D159" s="245" t="s">
        <v>255</v>
      </c>
      <c r="E159" s="246" t="s">
        <v>2167</v>
      </c>
      <c r="F159" s="247" t="s">
        <v>2168</v>
      </c>
      <c r="G159" s="248" t="s">
        <v>140</v>
      </c>
      <c r="H159" s="249">
        <v>541.5</v>
      </c>
      <c r="I159" s="250"/>
      <c r="J159" s="251">
        <f>ROUND(I159*H159,2)</f>
        <v>0</v>
      </c>
      <c r="K159" s="247" t="s">
        <v>258</v>
      </c>
      <c r="L159" s="45"/>
      <c r="M159" s="252" t="s">
        <v>1</v>
      </c>
      <c r="N159" s="253" t="s">
        <v>47</v>
      </c>
      <c r="O159" s="92"/>
      <c r="P159" s="254">
        <f>O159*H159</f>
        <v>0</v>
      </c>
      <c r="Q159" s="254">
        <v>0.12966</v>
      </c>
      <c r="R159" s="254">
        <f>Q159*H159</f>
        <v>70.210889999999992</v>
      </c>
      <c r="S159" s="254">
        <v>0</v>
      </c>
      <c r="T159" s="255">
        <f>S159*H159</f>
        <v>0</v>
      </c>
      <c r="U159" s="39"/>
      <c r="V159" s="39"/>
      <c r="W159" s="39"/>
      <c r="X159" s="39"/>
      <c r="Y159" s="39"/>
      <c r="Z159" s="39"/>
      <c r="AA159" s="39"/>
      <c r="AB159" s="39"/>
      <c r="AC159" s="39"/>
      <c r="AD159" s="39"/>
      <c r="AE159" s="39"/>
      <c r="AR159" s="256" t="s">
        <v>259</v>
      </c>
      <c r="AT159" s="256" t="s">
        <v>255</v>
      </c>
      <c r="AU159" s="256" t="s">
        <v>14</v>
      </c>
      <c r="AY159" s="18" t="s">
        <v>253</v>
      </c>
      <c r="BE159" s="257">
        <f>IF(N159="základní",J159,0)</f>
        <v>0</v>
      </c>
      <c r="BF159" s="257">
        <f>IF(N159="snížená",J159,0)</f>
        <v>0</v>
      </c>
      <c r="BG159" s="257">
        <f>IF(N159="zákl. přenesená",J159,0)</f>
        <v>0</v>
      </c>
      <c r="BH159" s="257">
        <f>IF(N159="sníž. přenesená",J159,0)</f>
        <v>0</v>
      </c>
      <c r="BI159" s="257">
        <f>IF(N159="nulová",J159,0)</f>
        <v>0</v>
      </c>
      <c r="BJ159" s="18" t="s">
        <v>90</v>
      </c>
      <c r="BK159" s="257">
        <f>ROUND(I159*H159,2)</f>
        <v>0</v>
      </c>
      <c r="BL159" s="18" t="s">
        <v>259</v>
      </c>
      <c r="BM159" s="256" t="s">
        <v>2169</v>
      </c>
    </row>
    <row r="160" s="2" customFormat="1">
      <c r="A160" s="39"/>
      <c r="B160" s="40"/>
      <c r="C160" s="41"/>
      <c r="D160" s="258" t="s">
        <v>261</v>
      </c>
      <c r="E160" s="41"/>
      <c r="F160" s="259" t="s">
        <v>2170</v>
      </c>
      <c r="G160" s="41"/>
      <c r="H160" s="41"/>
      <c r="I160" s="156"/>
      <c r="J160" s="41"/>
      <c r="K160" s="41"/>
      <c r="L160" s="45"/>
      <c r="M160" s="260"/>
      <c r="N160" s="261"/>
      <c r="O160" s="92"/>
      <c r="P160" s="92"/>
      <c r="Q160" s="92"/>
      <c r="R160" s="92"/>
      <c r="S160" s="92"/>
      <c r="T160" s="93"/>
      <c r="U160" s="39"/>
      <c r="V160" s="39"/>
      <c r="W160" s="39"/>
      <c r="X160" s="39"/>
      <c r="Y160" s="39"/>
      <c r="Z160" s="39"/>
      <c r="AA160" s="39"/>
      <c r="AB160" s="39"/>
      <c r="AC160" s="39"/>
      <c r="AD160" s="39"/>
      <c r="AE160" s="39"/>
      <c r="AT160" s="18" t="s">
        <v>261</v>
      </c>
      <c r="AU160" s="18" t="s">
        <v>14</v>
      </c>
    </row>
    <row r="161" s="13" customFormat="1">
      <c r="A161" s="13"/>
      <c r="B161" s="262"/>
      <c r="C161" s="263"/>
      <c r="D161" s="258" t="s">
        <v>266</v>
      </c>
      <c r="E161" s="264" t="s">
        <v>1</v>
      </c>
      <c r="F161" s="265" t="s">
        <v>2171</v>
      </c>
      <c r="G161" s="263"/>
      <c r="H161" s="266">
        <v>73.5</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266</v>
      </c>
      <c r="AU161" s="272" t="s">
        <v>14</v>
      </c>
      <c r="AV161" s="13" t="s">
        <v>14</v>
      </c>
      <c r="AW161" s="13" t="s">
        <v>36</v>
      </c>
      <c r="AX161" s="13" t="s">
        <v>82</v>
      </c>
      <c r="AY161" s="272" t="s">
        <v>253</v>
      </c>
    </row>
    <row r="162" s="13" customFormat="1">
      <c r="A162" s="13"/>
      <c r="B162" s="262"/>
      <c r="C162" s="263"/>
      <c r="D162" s="258" t="s">
        <v>266</v>
      </c>
      <c r="E162" s="264" t="s">
        <v>1</v>
      </c>
      <c r="F162" s="265" t="s">
        <v>2172</v>
      </c>
      <c r="G162" s="263"/>
      <c r="H162" s="266">
        <v>468</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266</v>
      </c>
      <c r="AU162" s="272" t="s">
        <v>14</v>
      </c>
      <c r="AV162" s="13" t="s">
        <v>14</v>
      </c>
      <c r="AW162" s="13" t="s">
        <v>36</v>
      </c>
      <c r="AX162" s="13" t="s">
        <v>82</v>
      </c>
      <c r="AY162" s="272" t="s">
        <v>253</v>
      </c>
    </row>
    <row r="163" s="14" customFormat="1">
      <c r="A163" s="14"/>
      <c r="B163" s="273"/>
      <c r="C163" s="274"/>
      <c r="D163" s="258" t="s">
        <v>266</v>
      </c>
      <c r="E163" s="275" t="s">
        <v>1</v>
      </c>
      <c r="F163" s="276" t="s">
        <v>269</v>
      </c>
      <c r="G163" s="274"/>
      <c r="H163" s="277">
        <v>541.5</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266</v>
      </c>
      <c r="AU163" s="283" t="s">
        <v>14</v>
      </c>
      <c r="AV163" s="14" t="s">
        <v>259</v>
      </c>
      <c r="AW163" s="14" t="s">
        <v>36</v>
      </c>
      <c r="AX163" s="14" t="s">
        <v>90</v>
      </c>
      <c r="AY163" s="283" t="s">
        <v>253</v>
      </c>
    </row>
    <row r="164" s="2" customFormat="1" ht="24" customHeight="1">
      <c r="A164" s="39"/>
      <c r="B164" s="40"/>
      <c r="C164" s="245" t="s">
        <v>299</v>
      </c>
      <c r="D164" s="245" t="s">
        <v>255</v>
      </c>
      <c r="E164" s="246" t="s">
        <v>573</v>
      </c>
      <c r="F164" s="247" t="s">
        <v>574</v>
      </c>
      <c r="G164" s="248" t="s">
        <v>140</v>
      </c>
      <c r="H164" s="249">
        <v>468</v>
      </c>
      <c r="I164" s="250"/>
      <c r="J164" s="251">
        <f>ROUND(I164*H164,2)</f>
        <v>0</v>
      </c>
      <c r="K164" s="247" t="s">
        <v>1</v>
      </c>
      <c r="L164" s="45"/>
      <c r="M164" s="252" t="s">
        <v>1</v>
      </c>
      <c r="N164" s="253" t="s">
        <v>47</v>
      </c>
      <c r="O164" s="92"/>
      <c r="P164" s="254">
        <f>O164*H164</f>
        <v>0</v>
      </c>
      <c r="Q164" s="254">
        <v>0</v>
      </c>
      <c r="R164" s="254">
        <f>Q164*H164</f>
        <v>0</v>
      </c>
      <c r="S164" s="254">
        <v>0</v>
      </c>
      <c r="T164" s="255">
        <f>S164*H164</f>
        <v>0</v>
      </c>
      <c r="U164" s="39"/>
      <c r="V164" s="39"/>
      <c r="W164" s="39"/>
      <c r="X164" s="39"/>
      <c r="Y164" s="39"/>
      <c r="Z164" s="39"/>
      <c r="AA164" s="39"/>
      <c r="AB164" s="39"/>
      <c r="AC164" s="39"/>
      <c r="AD164" s="39"/>
      <c r="AE164" s="39"/>
      <c r="AR164" s="256" t="s">
        <v>259</v>
      </c>
      <c r="AT164" s="256" t="s">
        <v>255</v>
      </c>
      <c r="AU164" s="256" t="s">
        <v>14</v>
      </c>
      <c r="AY164" s="18" t="s">
        <v>253</v>
      </c>
      <c r="BE164" s="257">
        <f>IF(N164="základní",J164,0)</f>
        <v>0</v>
      </c>
      <c r="BF164" s="257">
        <f>IF(N164="snížená",J164,0)</f>
        <v>0</v>
      </c>
      <c r="BG164" s="257">
        <f>IF(N164="zákl. přenesená",J164,0)</f>
        <v>0</v>
      </c>
      <c r="BH164" s="257">
        <f>IF(N164="sníž. přenesená",J164,0)</f>
        <v>0</v>
      </c>
      <c r="BI164" s="257">
        <f>IF(N164="nulová",J164,0)</f>
        <v>0</v>
      </c>
      <c r="BJ164" s="18" t="s">
        <v>90</v>
      </c>
      <c r="BK164" s="257">
        <f>ROUND(I164*H164,2)</f>
        <v>0</v>
      </c>
      <c r="BL164" s="18" t="s">
        <v>259</v>
      </c>
      <c r="BM164" s="256" t="s">
        <v>2173</v>
      </c>
    </row>
    <row r="165" s="2" customFormat="1">
      <c r="A165" s="39"/>
      <c r="B165" s="40"/>
      <c r="C165" s="41"/>
      <c r="D165" s="258" t="s">
        <v>261</v>
      </c>
      <c r="E165" s="41"/>
      <c r="F165" s="259" t="s">
        <v>570</v>
      </c>
      <c r="G165" s="41"/>
      <c r="H165" s="41"/>
      <c r="I165" s="156"/>
      <c r="J165" s="41"/>
      <c r="K165" s="41"/>
      <c r="L165" s="45"/>
      <c r="M165" s="260"/>
      <c r="N165" s="261"/>
      <c r="O165" s="92"/>
      <c r="P165" s="92"/>
      <c r="Q165" s="92"/>
      <c r="R165" s="92"/>
      <c r="S165" s="92"/>
      <c r="T165" s="93"/>
      <c r="U165" s="39"/>
      <c r="V165" s="39"/>
      <c r="W165" s="39"/>
      <c r="X165" s="39"/>
      <c r="Y165" s="39"/>
      <c r="Z165" s="39"/>
      <c r="AA165" s="39"/>
      <c r="AB165" s="39"/>
      <c r="AC165" s="39"/>
      <c r="AD165" s="39"/>
      <c r="AE165" s="39"/>
      <c r="AT165" s="18" t="s">
        <v>261</v>
      </c>
      <c r="AU165" s="18" t="s">
        <v>14</v>
      </c>
    </row>
    <row r="166" s="13" customFormat="1">
      <c r="A166" s="13"/>
      <c r="B166" s="262"/>
      <c r="C166" s="263"/>
      <c r="D166" s="258" t="s">
        <v>266</v>
      </c>
      <c r="E166" s="264" t="s">
        <v>1</v>
      </c>
      <c r="F166" s="265" t="s">
        <v>2157</v>
      </c>
      <c r="G166" s="263"/>
      <c r="H166" s="266">
        <v>468</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266</v>
      </c>
      <c r="AU166" s="272" t="s">
        <v>14</v>
      </c>
      <c r="AV166" s="13" t="s">
        <v>14</v>
      </c>
      <c r="AW166" s="13" t="s">
        <v>36</v>
      </c>
      <c r="AX166" s="13" t="s">
        <v>82</v>
      </c>
      <c r="AY166" s="272" t="s">
        <v>253</v>
      </c>
    </row>
    <row r="167" s="14" customFormat="1">
      <c r="A167" s="14"/>
      <c r="B167" s="273"/>
      <c r="C167" s="274"/>
      <c r="D167" s="258" t="s">
        <v>266</v>
      </c>
      <c r="E167" s="275" t="s">
        <v>1</v>
      </c>
      <c r="F167" s="276" t="s">
        <v>269</v>
      </c>
      <c r="G167" s="274"/>
      <c r="H167" s="277">
        <v>468</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266</v>
      </c>
      <c r="AU167" s="283" t="s">
        <v>14</v>
      </c>
      <c r="AV167" s="14" t="s">
        <v>259</v>
      </c>
      <c r="AW167" s="14" t="s">
        <v>36</v>
      </c>
      <c r="AX167" s="14" t="s">
        <v>90</v>
      </c>
      <c r="AY167" s="283" t="s">
        <v>253</v>
      </c>
    </row>
    <row r="168" s="2" customFormat="1" ht="36" customHeight="1">
      <c r="A168" s="39"/>
      <c r="B168" s="40"/>
      <c r="C168" s="245" t="s">
        <v>303</v>
      </c>
      <c r="D168" s="245" t="s">
        <v>255</v>
      </c>
      <c r="E168" s="246" t="s">
        <v>2174</v>
      </c>
      <c r="F168" s="247" t="s">
        <v>2175</v>
      </c>
      <c r="G168" s="248" t="s">
        <v>140</v>
      </c>
      <c r="H168" s="249">
        <v>73.5</v>
      </c>
      <c r="I168" s="250"/>
      <c r="J168" s="251">
        <f>ROUND(I168*H168,2)</f>
        <v>0</v>
      </c>
      <c r="K168" s="247" t="s">
        <v>1</v>
      </c>
      <c r="L168" s="45"/>
      <c r="M168" s="252" t="s">
        <v>1</v>
      </c>
      <c r="N168" s="253" t="s">
        <v>47</v>
      </c>
      <c r="O168" s="92"/>
      <c r="P168" s="254">
        <f>O168*H168</f>
        <v>0</v>
      </c>
      <c r="Q168" s="254">
        <v>0</v>
      </c>
      <c r="R168" s="254">
        <f>Q168*H168</f>
        <v>0</v>
      </c>
      <c r="S168" s="254">
        <v>0</v>
      </c>
      <c r="T168" s="255">
        <f>S168*H168</f>
        <v>0</v>
      </c>
      <c r="U168" s="39"/>
      <c r="V168" s="39"/>
      <c r="W168" s="39"/>
      <c r="X168" s="39"/>
      <c r="Y168" s="39"/>
      <c r="Z168" s="39"/>
      <c r="AA168" s="39"/>
      <c r="AB168" s="39"/>
      <c r="AC168" s="39"/>
      <c r="AD168" s="39"/>
      <c r="AE168" s="39"/>
      <c r="AR168" s="256" t="s">
        <v>259</v>
      </c>
      <c r="AT168" s="256" t="s">
        <v>255</v>
      </c>
      <c r="AU168" s="256" t="s">
        <v>14</v>
      </c>
      <c r="AY168" s="18" t="s">
        <v>253</v>
      </c>
      <c r="BE168" s="257">
        <f>IF(N168="základní",J168,0)</f>
        <v>0</v>
      </c>
      <c r="BF168" s="257">
        <f>IF(N168="snížená",J168,0)</f>
        <v>0</v>
      </c>
      <c r="BG168" s="257">
        <f>IF(N168="zákl. přenesená",J168,0)</f>
        <v>0</v>
      </c>
      <c r="BH168" s="257">
        <f>IF(N168="sníž. přenesená",J168,0)</f>
        <v>0</v>
      </c>
      <c r="BI168" s="257">
        <f>IF(N168="nulová",J168,0)</f>
        <v>0</v>
      </c>
      <c r="BJ168" s="18" t="s">
        <v>90</v>
      </c>
      <c r="BK168" s="257">
        <f>ROUND(I168*H168,2)</f>
        <v>0</v>
      </c>
      <c r="BL168" s="18" t="s">
        <v>259</v>
      </c>
      <c r="BM168" s="256" t="s">
        <v>2176</v>
      </c>
    </row>
    <row r="169" s="2" customFormat="1">
      <c r="A169" s="39"/>
      <c r="B169" s="40"/>
      <c r="C169" s="41"/>
      <c r="D169" s="258" t="s">
        <v>261</v>
      </c>
      <c r="E169" s="41"/>
      <c r="F169" s="259" t="s">
        <v>570</v>
      </c>
      <c r="G169" s="41"/>
      <c r="H169" s="41"/>
      <c r="I169" s="156"/>
      <c r="J169" s="41"/>
      <c r="K169" s="41"/>
      <c r="L169" s="45"/>
      <c r="M169" s="260"/>
      <c r="N169" s="261"/>
      <c r="O169" s="92"/>
      <c r="P169" s="92"/>
      <c r="Q169" s="92"/>
      <c r="R169" s="92"/>
      <c r="S169" s="92"/>
      <c r="T169" s="93"/>
      <c r="U169" s="39"/>
      <c r="V169" s="39"/>
      <c r="W169" s="39"/>
      <c r="X169" s="39"/>
      <c r="Y169" s="39"/>
      <c r="Z169" s="39"/>
      <c r="AA169" s="39"/>
      <c r="AB169" s="39"/>
      <c r="AC169" s="39"/>
      <c r="AD169" s="39"/>
      <c r="AE169" s="39"/>
      <c r="AT169" s="18" t="s">
        <v>261</v>
      </c>
      <c r="AU169" s="18" t="s">
        <v>14</v>
      </c>
    </row>
    <row r="170" s="13" customFormat="1">
      <c r="A170" s="13"/>
      <c r="B170" s="262"/>
      <c r="C170" s="263"/>
      <c r="D170" s="258" t="s">
        <v>266</v>
      </c>
      <c r="E170" s="264" t="s">
        <v>1</v>
      </c>
      <c r="F170" s="265" t="s">
        <v>2177</v>
      </c>
      <c r="G170" s="263"/>
      <c r="H170" s="266">
        <v>73.5</v>
      </c>
      <c r="I170" s="267"/>
      <c r="J170" s="263"/>
      <c r="K170" s="263"/>
      <c r="L170" s="268"/>
      <c r="M170" s="269"/>
      <c r="N170" s="270"/>
      <c r="O170" s="270"/>
      <c r="P170" s="270"/>
      <c r="Q170" s="270"/>
      <c r="R170" s="270"/>
      <c r="S170" s="270"/>
      <c r="T170" s="271"/>
      <c r="U170" s="13"/>
      <c r="V170" s="13"/>
      <c r="W170" s="13"/>
      <c r="X170" s="13"/>
      <c r="Y170" s="13"/>
      <c r="Z170" s="13"/>
      <c r="AA170" s="13"/>
      <c r="AB170" s="13"/>
      <c r="AC170" s="13"/>
      <c r="AD170" s="13"/>
      <c r="AE170" s="13"/>
      <c r="AT170" s="272" t="s">
        <v>266</v>
      </c>
      <c r="AU170" s="272" t="s">
        <v>14</v>
      </c>
      <c r="AV170" s="13" t="s">
        <v>14</v>
      </c>
      <c r="AW170" s="13" t="s">
        <v>36</v>
      </c>
      <c r="AX170" s="13" t="s">
        <v>82</v>
      </c>
      <c r="AY170" s="272" t="s">
        <v>253</v>
      </c>
    </row>
    <row r="171" s="14" customFormat="1">
      <c r="A171" s="14"/>
      <c r="B171" s="273"/>
      <c r="C171" s="274"/>
      <c r="D171" s="258" t="s">
        <v>266</v>
      </c>
      <c r="E171" s="275" t="s">
        <v>1</v>
      </c>
      <c r="F171" s="276" t="s">
        <v>269</v>
      </c>
      <c r="G171" s="274"/>
      <c r="H171" s="277">
        <v>73.5</v>
      </c>
      <c r="I171" s="278"/>
      <c r="J171" s="274"/>
      <c r="K171" s="274"/>
      <c r="L171" s="279"/>
      <c r="M171" s="280"/>
      <c r="N171" s="281"/>
      <c r="O171" s="281"/>
      <c r="P171" s="281"/>
      <c r="Q171" s="281"/>
      <c r="R171" s="281"/>
      <c r="S171" s="281"/>
      <c r="T171" s="282"/>
      <c r="U171" s="14"/>
      <c r="V171" s="14"/>
      <c r="W171" s="14"/>
      <c r="X171" s="14"/>
      <c r="Y171" s="14"/>
      <c r="Z171" s="14"/>
      <c r="AA171" s="14"/>
      <c r="AB171" s="14"/>
      <c r="AC171" s="14"/>
      <c r="AD171" s="14"/>
      <c r="AE171" s="14"/>
      <c r="AT171" s="283" t="s">
        <v>266</v>
      </c>
      <c r="AU171" s="283" t="s">
        <v>14</v>
      </c>
      <c r="AV171" s="14" t="s">
        <v>259</v>
      </c>
      <c r="AW171" s="14" t="s">
        <v>36</v>
      </c>
      <c r="AX171" s="14" t="s">
        <v>90</v>
      </c>
      <c r="AY171" s="283" t="s">
        <v>253</v>
      </c>
    </row>
    <row r="172" s="2" customFormat="1" ht="48" customHeight="1">
      <c r="A172" s="39"/>
      <c r="B172" s="40"/>
      <c r="C172" s="245" t="s">
        <v>308</v>
      </c>
      <c r="D172" s="245" t="s">
        <v>255</v>
      </c>
      <c r="E172" s="246" t="s">
        <v>582</v>
      </c>
      <c r="F172" s="247" t="s">
        <v>583</v>
      </c>
      <c r="G172" s="248" t="s">
        <v>140</v>
      </c>
      <c r="H172" s="249">
        <v>18</v>
      </c>
      <c r="I172" s="250"/>
      <c r="J172" s="251">
        <f>ROUND(I172*H172,2)</f>
        <v>0</v>
      </c>
      <c r="K172" s="247" t="s">
        <v>258</v>
      </c>
      <c r="L172" s="45"/>
      <c r="M172" s="252" t="s">
        <v>1</v>
      </c>
      <c r="N172" s="253" t="s">
        <v>47</v>
      </c>
      <c r="O172" s="92"/>
      <c r="P172" s="254">
        <f>O172*H172</f>
        <v>0</v>
      </c>
      <c r="Q172" s="254">
        <v>0.1837</v>
      </c>
      <c r="R172" s="254">
        <f>Q172*H172</f>
        <v>3.3066</v>
      </c>
      <c r="S172" s="254">
        <v>0</v>
      </c>
      <c r="T172" s="255">
        <f>S172*H172</f>
        <v>0</v>
      </c>
      <c r="U172" s="39"/>
      <c r="V172" s="39"/>
      <c r="W172" s="39"/>
      <c r="X172" s="39"/>
      <c r="Y172" s="39"/>
      <c r="Z172" s="39"/>
      <c r="AA172" s="39"/>
      <c r="AB172" s="39"/>
      <c r="AC172" s="39"/>
      <c r="AD172" s="39"/>
      <c r="AE172" s="39"/>
      <c r="AR172" s="256" t="s">
        <v>259</v>
      </c>
      <c r="AT172" s="256" t="s">
        <v>255</v>
      </c>
      <c r="AU172" s="256" t="s">
        <v>14</v>
      </c>
      <c r="AY172" s="18" t="s">
        <v>253</v>
      </c>
      <c r="BE172" s="257">
        <f>IF(N172="základní",J172,0)</f>
        <v>0</v>
      </c>
      <c r="BF172" s="257">
        <f>IF(N172="snížená",J172,0)</f>
        <v>0</v>
      </c>
      <c r="BG172" s="257">
        <f>IF(N172="zákl. přenesená",J172,0)</f>
        <v>0</v>
      </c>
      <c r="BH172" s="257">
        <f>IF(N172="sníž. přenesená",J172,0)</f>
        <v>0</v>
      </c>
      <c r="BI172" s="257">
        <f>IF(N172="nulová",J172,0)</f>
        <v>0</v>
      </c>
      <c r="BJ172" s="18" t="s">
        <v>90</v>
      </c>
      <c r="BK172" s="257">
        <f>ROUND(I172*H172,2)</f>
        <v>0</v>
      </c>
      <c r="BL172" s="18" t="s">
        <v>259</v>
      </c>
      <c r="BM172" s="256" t="s">
        <v>2178</v>
      </c>
    </row>
    <row r="173" s="2" customFormat="1">
      <c r="A173" s="39"/>
      <c r="B173" s="40"/>
      <c r="C173" s="41"/>
      <c r="D173" s="258" t="s">
        <v>261</v>
      </c>
      <c r="E173" s="41"/>
      <c r="F173" s="259" t="s">
        <v>585</v>
      </c>
      <c r="G173" s="41"/>
      <c r="H173" s="41"/>
      <c r="I173" s="156"/>
      <c r="J173" s="41"/>
      <c r="K173" s="41"/>
      <c r="L173" s="45"/>
      <c r="M173" s="260"/>
      <c r="N173" s="261"/>
      <c r="O173" s="92"/>
      <c r="P173" s="92"/>
      <c r="Q173" s="92"/>
      <c r="R173" s="92"/>
      <c r="S173" s="92"/>
      <c r="T173" s="93"/>
      <c r="U173" s="39"/>
      <c r="V173" s="39"/>
      <c r="W173" s="39"/>
      <c r="X173" s="39"/>
      <c r="Y173" s="39"/>
      <c r="Z173" s="39"/>
      <c r="AA173" s="39"/>
      <c r="AB173" s="39"/>
      <c r="AC173" s="39"/>
      <c r="AD173" s="39"/>
      <c r="AE173" s="39"/>
      <c r="AT173" s="18" t="s">
        <v>261</v>
      </c>
      <c r="AU173" s="18" t="s">
        <v>14</v>
      </c>
    </row>
    <row r="174" s="13" customFormat="1">
      <c r="A174" s="13"/>
      <c r="B174" s="262"/>
      <c r="C174" s="263"/>
      <c r="D174" s="258" t="s">
        <v>266</v>
      </c>
      <c r="E174" s="264" t="s">
        <v>1</v>
      </c>
      <c r="F174" s="265" t="s">
        <v>2159</v>
      </c>
      <c r="G174" s="263"/>
      <c r="H174" s="266">
        <v>18</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266</v>
      </c>
      <c r="AU174" s="272" t="s">
        <v>14</v>
      </c>
      <c r="AV174" s="13" t="s">
        <v>14</v>
      </c>
      <c r="AW174" s="13" t="s">
        <v>36</v>
      </c>
      <c r="AX174" s="13" t="s">
        <v>82</v>
      </c>
      <c r="AY174" s="272" t="s">
        <v>253</v>
      </c>
    </row>
    <row r="175" s="14" customFormat="1">
      <c r="A175" s="14"/>
      <c r="B175" s="273"/>
      <c r="C175" s="274"/>
      <c r="D175" s="258" t="s">
        <v>266</v>
      </c>
      <c r="E175" s="275" t="s">
        <v>1</v>
      </c>
      <c r="F175" s="276" t="s">
        <v>269</v>
      </c>
      <c r="G175" s="274"/>
      <c r="H175" s="277">
        <v>18</v>
      </c>
      <c r="I175" s="278"/>
      <c r="J175" s="274"/>
      <c r="K175" s="274"/>
      <c r="L175" s="279"/>
      <c r="M175" s="280"/>
      <c r="N175" s="281"/>
      <c r="O175" s="281"/>
      <c r="P175" s="281"/>
      <c r="Q175" s="281"/>
      <c r="R175" s="281"/>
      <c r="S175" s="281"/>
      <c r="T175" s="282"/>
      <c r="U175" s="14"/>
      <c r="V175" s="14"/>
      <c r="W175" s="14"/>
      <c r="X175" s="14"/>
      <c r="Y175" s="14"/>
      <c r="Z175" s="14"/>
      <c r="AA175" s="14"/>
      <c r="AB175" s="14"/>
      <c r="AC175" s="14"/>
      <c r="AD175" s="14"/>
      <c r="AE175" s="14"/>
      <c r="AT175" s="283" t="s">
        <v>266</v>
      </c>
      <c r="AU175" s="283" t="s">
        <v>14</v>
      </c>
      <c r="AV175" s="14" t="s">
        <v>259</v>
      </c>
      <c r="AW175" s="14" t="s">
        <v>36</v>
      </c>
      <c r="AX175" s="14" t="s">
        <v>90</v>
      </c>
      <c r="AY175" s="283" t="s">
        <v>253</v>
      </c>
    </row>
    <row r="176" s="2" customFormat="1" ht="16.5" customHeight="1">
      <c r="A176" s="39"/>
      <c r="B176" s="40"/>
      <c r="C176" s="284" t="s">
        <v>313</v>
      </c>
      <c r="D176" s="284" t="s">
        <v>452</v>
      </c>
      <c r="E176" s="285" t="s">
        <v>587</v>
      </c>
      <c r="F176" s="286" t="s">
        <v>588</v>
      </c>
      <c r="G176" s="287" t="s">
        <v>140</v>
      </c>
      <c r="H176" s="288">
        <v>18</v>
      </c>
      <c r="I176" s="289"/>
      <c r="J176" s="290">
        <f>ROUND(I176*H176,2)</f>
        <v>0</v>
      </c>
      <c r="K176" s="286" t="s">
        <v>258</v>
      </c>
      <c r="L176" s="291"/>
      <c r="M176" s="292" t="s">
        <v>1</v>
      </c>
      <c r="N176" s="293" t="s">
        <v>47</v>
      </c>
      <c r="O176" s="92"/>
      <c r="P176" s="254">
        <f>O176*H176</f>
        <v>0</v>
      </c>
      <c r="Q176" s="254">
        <v>0.41699999999999998</v>
      </c>
      <c r="R176" s="254">
        <f>Q176*H176</f>
        <v>7.5059999999999993</v>
      </c>
      <c r="S176" s="254">
        <v>0</v>
      </c>
      <c r="T176" s="255">
        <f>S176*H176</f>
        <v>0</v>
      </c>
      <c r="U176" s="39"/>
      <c r="V176" s="39"/>
      <c r="W176" s="39"/>
      <c r="X176" s="39"/>
      <c r="Y176" s="39"/>
      <c r="Z176" s="39"/>
      <c r="AA176" s="39"/>
      <c r="AB176" s="39"/>
      <c r="AC176" s="39"/>
      <c r="AD176" s="39"/>
      <c r="AE176" s="39"/>
      <c r="AR176" s="256" t="s">
        <v>293</v>
      </c>
      <c r="AT176" s="256" t="s">
        <v>452</v>
      </c>
      <c r="AU176" s="256" t="s">
        <v>14</v>
      </c>
      <c r="AY176" s="18" t="s">
        <v>253</v>
      </c>
      <c r="BE176" s="257">
        <f>IF(N176="základní",J176,0)</f>
        <v>0</v>
      </c>
      <c r="BF176" s="257">
        <f>IF(N176="snížená",J176,0)</f>
        <v>0</v>
      </c>
      <c r="BG176" s="257">
        <f>IF(N176="zákl. přenesená",J176,0)</f>
        <v>0</v>
      </c>
      <c r="BH176" s="257">
        <f>IF(N176="sníž. přenesená",J176,0)</f>
        <v>0</v>
      </c>
      <c r="BI176" s="257">
        <f>IF(N176="nulová",J176,0)</f>
        <v>0</v>
      </c>
      <c r="BJ176" s="18" t="s">
        <v>90</v>
      </c>
      <c r="BK176" s="257">
        <f>ROUND(I176*H176,2)</f>
        <v>0</v>
      </c>
      <c r="BL176" s="18" t="s">
        <v>259</v>
      </c>
      <c r="BM176" s="256" t="s">
        <v>2179</v>
      </c>
    </row>
    <row r="177" s="13" customFormat="1">
      <c r="A177" s="13"/>
      <c r="B177" s="262"/>
      <c r="C177" s="263"/>
      <c r="D177" s="258" t="s">
        <v>266</v>
      </c>
      <c r="E177" s="264" t="s">
        <v>1</v>
      </c>
      <c r="F177" s="265" t="s">
        <v>2159</v>
      </c>
      <c r="G177" s="263"/>
      <c r="H177" s="266">
        <v>18</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266</v>
      </c>
      <c r="AU177" s="272" t="s">
        <v>14</v>
      </c>
      <c r="AV177" s="13" t="s">
        <v>14</v>
      </c>
      <c r="AW177" s="13" t="s">
        <v>36</v>
      </c>
      <c r="AX177" s="13" t="s">
        <v>82</v>
      </c>
      <c r="AY177" s="272" t="s">
        <v>253</v>
      </c>
    </row>
    <row r="178" s="14" customFormat="1">
      <c r="A178" s="14"/>
      <c r="B178" s="273"/>
      <c r="C178" s="274"/>
      <c r="D178" s="258" t="s">
        <v>266</v>
      </c>
      <c r="E178" s="275" t="s">
        <v>1</v>
      </c>
      <c r="F178" s="276" t="s">
        <v>269</v>
      </c>
      <c r="G178" s="274"/>
      <c r="H178" s="277">
        <v>18</v>
      </c>
      <c r="I178" s="278"/>
      <c r="J178" s="274"/>
      <c r="K178" s="274"/>
      <c r="L178" s="279"/>
      <c r="M178" s="280"/>
      <c r="N178" s="281"/>
      <c r="O178" s="281"/>
      <c r="P178" s="281"/>
      <c r="Q178" s="281"/>
      <c r="R178" s="281"/>
      <c r="S178" s="281"/>
      <c r="T178" s="282"/>
      <c r="U178" s="14"/>
      <c r="V178" s="14"/>
      <c r="W178" s="14"/>
      <c r="X178" s="14"/>
      <c r="Y178" s="14"/>
      <c r="Z178" s="14"/>
      <c r="AA178" s="14"/>
      <c r="AB178" s="14"/>
      <c r="AC178" s="14"/>
      <c r="AD178" s="14"/>
      <c r="AE178" s="14"/>
      <c r="AT178" s="283" t="s">
        <v>266</v>
      </c>
      <c r="AU178" s="283" t="s">
        <v>14</v>
      </c>
      <c r="AV178" s="14" t="s">
        <v>259</v>
      </c>
      <c r="AW178" s="14" t="s">
        <v>36</v>
      </c>
      <c r="AX178" s="14" t="s">
        <v>90</v>
      </c>
      <c r="AY178" s="283" t="s">
        <v>253</v>
      </c>
    </row>
    <row r="179" s="2" customFormat="1" ht="48" customHeight="1">
      <c r="A179" s="39"/>
      <c r="B179" s="40"/>
      <c r="C179" s="245" t="s">
        <v>318</v>
      </c>
      <c r="D179" s="245" t="s">
        <v>255</v>
      </c>
      <c r="E179" s="246" t="s">
        <v>592</v>
      </c>
      <c r="F179" s="247" t="s">
        <v>593</v>
      </c>
      <c r="G179" s="248" t="s">
        <v>140</v>
      </c>
      <c r="H179" s="249">
        <v>11.5</v>
      </c>
      <c r="I179" s="250"/>
      <c r="J179" s="251">
        <f>ROUND(I179*H179,2)</f>
        <v>0</v>
      </c>
      <c r="K179" s="247" t="s">
        <v>258</v>
      </c>
      <c r="L179" s="45"/>
      <c r="M179" s="252" t="s">
        <v>1</v>
      </c>
      <c r="N179" s="253" t="s">
        <v>47</v>
      </c>
      <c r="O179" s="92"/>
      <c r="P179" s="254">
        <f>O179*H179</f>
        <v>0</v>
      </c>
      <c r="Q179" s="254">
        <v>0.1837</v>
      </c>
      <c r="R179" s="254">
        <f>Q179*H179</f>
        <v>2.1125500000000002</v>
      </c>
      <c r="S179" s="254">
        <v>0</v>
      </c>
      <c r="T179" s="255">
        <f>S179*H179</f>
        <v>0</v>
      </c>
      <c r="U179" s="39"/>
      <c r="V179" s="39"/>
      <c r="W179" s="39"/>
      <c r="X179" s="39"/>
      <c r="Y179" s="39"/>
      <c r="Z179" s="39"/>
      <c r="AA179" s="39"/>
      <c r="AB179" s="39"/>
      <c r="AC179" s="39"/>
      <c r="AD179" s="39"/>
      <c r="AE179" s="39"/>
      <c r="AR179" s="256" t="s">
        <v>259</v>
      </c>
      <c r="AT179" s="256" t="s">
        <v>255</v>
      </c>
      <c r="AU179" s="256" t="s">
        <v>14</v>
      </c>
      <c r="AY179" s="18" t="s">
        <v>253</v>
      </c>
      <c r="BE179" s="257">
        <f>IF(N179="základní",J179,0)</f>
        <v>0</v>
      </c>
      <c r="BF179" s="257">
        <f>IF(N179="snížená",J179,0)</f>
        <v>0</v>
      </c>
      <c r="BG179" s="257">
        <f>IF(N179="zákl. přenesená",J179,0)</f>
        <v>0</v>
      </c>
      <c r="BH179" s="257">
        <f>IF(N179="sníž. přenesená",J179,0)</f>
        <v>0</v>
      </c>
      <c r="BI179" s="257">
        <f>IF(N179="nulová",J179,0)</f>
        <v>0</v>
      </c>
      <c r="BJ179" s="18" t="s">
        <v>90</v>
      </c>
      <c r="BK179" s="257">
        <f>ROUND(I179*H179,2)</f>
        <v>0</v>
      </c>
      <c r="BL179" s="18" t="s">
        <v>259</v>
      </c>
      <c r="BM179" s="256" t="s">
        <v>2180</v>
      </c>
    </row>
    <row r="180" s="2" customFormat="1">
      <c r="A180" s="39"/>
      <c r="B180" s="40"/>
      <c r="C180" s="41"/>
      <c r="D180" s="258" t="s">
        <v>261</v>
      </c>
      <c r="E180" s="41"/>
      <c r="F180" s="259" t="s">
        <v>585</v>
      </c>
      <c r="G180" s="41"/>
      <c r="H180" s="41"/>
      <c r="I180" s="156"/>
      <c r="J180" s="41"/>
      <c r="K180" s="41"/>
      <c r="L180" s="45"/>
      <c r="M180" s="260"/>
      <c r="N180" s="261"/>
      <c r="O180" s="92"/>
      <c r="P180" s="92"/>
      <c r="Q180" s="92"/>
      <c r="R180" s="92"/>
      <c r="S180" s="92"/>
      <c r="T180" s="93"/>
      <c r="U180" s="39"/>
      <c r="V180" s="39"/>
      <c r="W180" s="39"/>
      <c r="X180" s="39"/>
      <c r="Y180" s="39"/>
      <c r="Z180" s="39"/>
      <c r="AA180" s="39"/>
      <c r="AB180" s="39"/>
      <c r="AC180" s="39"/>
      <c r="AD180" s="39"/>
      <c r="AE180" s="39"/>
      <c r="AT180" s="18" t="s">
        <v>261</v>
      </c>
      <c r="AU180" s="18" t="s">
        <v>14</v>
      </c>
    </row>
    <row r="181" s="13" customFormat="1">
      <c r="A181" s="13"/>
      <c r="B181" s="262"/>
      <c r="C181" s="263"/>
      <c r="D181" s="258" t="s">
        <v>266</v>
      </c>
      <c r="E181" s="264" t="s">
        <v>1</v>
      </c>
      <c r="F181" s="265" t="s">
        <v>2181</v>
      </c>
      <c r="G181" s="263"/>
      <c r="H181" s="266">
        <v>11.5</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266</v>
      </c>
      <c r="AU181" s="272" t="s">
        <v>14</v>
      </c>
      <c r="AV181" s="13" t="s">
        <v>14</v>
      </c>
      <c r="AW181" s="13" t="s">
        <v>36</v>
      </c>
      <c r="AX181" s="13" t="s">
        <v>82</v>
      </c>
      <c r="AY181" s="272" t="s">
        <v>253</v>
      </c>
    </row>
    <row r="182" s="14" customFormat="1">
      <c r="A182" s="14"/>
      <c r="B182" s="273"/>
      <c r="C182" s="274"/>
      <c r="D182" s="258" t="s">
        <v>266</v>
      </c>
      <c r="E182" s="275" t="s">
        <v>1</v>
      </c>
      <c r="F182" s="276" t="s">
        <v>269</v>
      </c>
      <c r="G182" s="274"/>
      <c r="H182" s="277">
        <v>11.5</v>
      </c>
      <c r="I182" s="278"/>
      <c r="J182" s="274"/>
      <c r="K182" s="274"/>
      <c r="L182" s="279"/>
      <c r="M182" s="280"/>
      <c r="N182" s="281"/>
      <c r="O182" s="281"/>
      <c r="P182" s="281"/>
      <c r="Q182" s="281"/>
      <c r="R182" s="281"/>
      <c r="S182" s="281"/>
      <c r="T182" s="282"/>
      <c r="U182" s="14"/>
      <c r="V182" s="14"/>
      <c r="W182" s="14"/>
      <c r="X182" s="14"/>
      <c r="Y182" s="14"/>
      <c r="Z182" s="14"/>
      <c r="AA182" s="14"/>
      <c r="AB182" s="14"/>
      <c r="AC182" s="14"/>
      <c r="AD182" s="14"/>
      <c r="AE182" s="14"/>
      <c r="AT182" s="283" t="s">
        <v>266</v>
      </c>
      <c r="AU182" s="283" t="s">
        <v>14</v>
      </c>
      <c r="AV182" s="14" t="s">
        <v>259</v>
      </c>
      <c r="AW182" s="14" t="s">
        <v>36</v>
      </c>
      <c r="AX182" s="14" t="s">
        <v>90</v>
      </c>
      <c r="AY182" s="283" t="s">
        <v>253</v>
      </c>
    </row>
    <row r="183" s="2" customFormat="1" ht="16.5" customHeight="1">
      <c r="A183" s="39"/>
      <c r="B183" s="40"/>
      <c r="C183" s="284" t="s">
        <v>323</v>
      </c>
      <c r="D183" s="284" t="s">
        <v>452</v>
      </c>
      <c r="E183" s="285" t="s">
        <v>2182</v>
      </c>
      <c r="F183" s="286" t="s">
        <v>2183</v>
      </c>
      <c r="G183" s="287" t="s">
        <v>140</v>
      </c>
      <c r="H183" s="288">
        <v>11.5</v>
      </c>
      <c r="I183" s="289"/>
      <c r="J183" s="290">
        <f>ROUND(I183*H183,2)</f>
        <v>0</v>
      </c>
      <c r="K183" s="286" t="s">
        <v>1</v>
      </c>
      <c r="L183" s="291"/>
      <c r="M183" s="292" t="s">
        <v>1</v>
      </c>
      <c r="N183" s="293" t="s">
        <v>47</v>
      </c>
      <c r="O183" s="92"/>
      <c r="P183" s="254">
        <f>O183*H183</f>
        <v>0</v>
      </c>
      <c r="Q183" s="254">
        <v>1</v>
      </c>
      <c r="R183" s="254">
        <f>Q183*H183</f>
        <v>11.5</v>
      </c>
      <c r="S183" s="254">
        <v>0</v>
      </c>
      <c r="T183" s="255">
        <f>S183*H183</f>
        <v>0</v>
      </c>
      <c r="U183" s="39"/>
      <c r="V183" s="39"/>
      <c r="W183" s="39"/>
      <c r="X183" s="39"/>
      <c r="Y183" s="39"/>
      <c r="Z183" s="39"/>
      <c r="AA183" s="39"/>
      <c r="AB183" s="39"/>
      <c r="AC183" s="39"/>
      <c r="AD183" s="39"/>
      <c r="AE183" s="39"/>
      <c r="AR183" s="256" t="s">
        <v>293</v>
      </c>
      <c r="AT183" s="256" t="s">
        <v>452</v>
      </c>
      <c r="AU183" s="256" t="s">
        <v>14</v>
      </c>
      <c r="AY183" s="18" t="s">
        <v>253</v>
      </c>
      <c r="BE183" s="257">
        <f>IF(N183="základní",J183,0)</f>
        <v>0</v>
      </c>
      <c r="BF183" s="257">
        <f>IF(N183="snížená",J183,0)</f>
        <v>0</v>
      </c>
      <c r="BG183" s="257">
        <f>IF(N183="zákl. přenesená",J183,0)</f>
        <v>0</v>
      </c>
      <c r="BH183" s="257">
        <f>IF(N183="sníž. přenesená",J183,0)</f>
        <v>0</v>
      </c>
      <c r="BI183" s="257">
        <f>IF(N183="nulová",J183,0)</f>
        <v>0</v>
      </c>
      <c r="BJ183" s="18" t="s">
        <v>90</v>
      </c>
      <c r="BK183" s="257">
        <f>ROUND(I183*H183,2)</f>
        <v>0</v>
      </c>
      <c r="BL183" s="18" t="s">
        <v>259</v>
      </c>
      <c r="BM183" s="256" t="s">
        <v>2184</v>
      </c>
    </row>
    <row r="184" s="13" customFormat="1">
      <c r="A184" s="13"/>
      <c r="B184" s="262"/>
      <c r="C184" s="263"/>
      <c r="D184" s="258" t="s">
        <v>266</v>
      </c>
      <c r="E184" s="264" t="s">
        <v>1</v>
      </c>
      <c r="F184" s="265" t="s">
        <v>2181</v>
      </c>
      <c r="G184" s="263"/>
      <c r="H184" s="266">
        <v>11.5</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266</v>
      </c>
      <c r="AU184" s="272" t="s">
        <v>14</v>
      </c>
      <c r="AV184" s="13" t="s">
        <v>14</v>
      </c>
      <c r="AW184" s="13" t="s">
        <v>36</v>
      </c>
      <c r="AX184" s="13" t="s">
        <v>82</v>
      </c>
      <c r="AY184" s="272" t="s">
        <v>253</v>
      </c>
    </row>
    <row r="185" s="14" customFormat="1">
      <c r="A185" s="14"/>
      <c r="B185" s="273"/>
      <c r="C185" s="274"/>
      <c r="D185" s="258" t="s">
        <v>266</v>
      </c>
      <c r="E185" s="275" t="s">
        <v>1</v>
      </c>
      <c r="F185" s="276" t="s">
        <v>269</v>
      </c>
      <c r="G185" s="274"/>
      <c r="H185" s="277">
        <v>11.5</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266</v>
      </c>
      <c r="AU185" s="283" t="s">
        <v>14</v>
      </c>
      <c r="AV185" s="14" t="s">
        <v>259</v>
      </c>
      <c r="AW185" s="14" t="s">
        <v>36</v>
      </c>
      <c r="AX185" s="14" t="s">
        <v>90</v>
      </c>
      <c r="AY185" s="283" t="s">
        <v>253</v>
      </c>
    </row>
    <row r="186" s="2" customFormat="1" ht="60" customHeight="1">
      <c r="A186" s="39"/>
      <c r="B186" s="40"/>
      <c r="C186" s="245" t="s">
        <v>8</v>
      </c>
      <c r="D186" s="245" t="s">
        <v>255</v>
      </c>
      <c r="E186" s="246" t="s">
        <v>612</v>
      </c>
      <c r="F186" s="247" t="s">
        <v>613</v>
      </c>
      <c r="G186" s="248" t="s">
        <v>140</v>
      </c>
      <c r="H186" s="249">
        <v>3.5</v>
      </c>
      <c r="I186" s="250"/>
      <c r="J186" s="251">
        <f>ROUND(I186*H186,2)</f>
        <v>0</v>
      </c>
      <c r="K186" s="247" t="s">
        <v>1</v>
      </c>
      <c r="L186" s="45"/>
      <c r="M186" s="252" t="s">
        <v>1</v>
      </c>
      <c r="N186" s="253" t="s">
        <v>47</v>
      </c>
      <c r="O186" s="92"/>
      <c r="P186" s="254">
        <f>O186*H186</f>
        <v>0</v>
      </c>
      <c r="Q186" s="254">
        <v>0.18995999999999999</v>
      </c>
      <c r="R186" s="254">
        <f>Q186*H186</f>
        <v>0.66486000000000001</v>
      </c>
      <c r="S186" s="254">
        <v>0</v>
      </c>
      <c r="T186" s="255">
        <f>S186*H186</f>
        <v>0</v>
      </c>
      <c r="U186" s="39"/>
      <c r="V186" s="39"/>
      <c r="W186" s="39"/>
      <c r="X186" s="39"/>
      <c r="Y186" s="39"/>
      <c r="Z186" s="39"/>
      <c r="AA186" s="39"/>
      <c r="AB186" s="39"/>
      <c r="AC186" s="39"/>
      <c r="AD186" s="39"/>
      <c r="AE186" s="39"/>
      <c r="AR186" s="256" t="s">
        <v>259</v>
      </c>
      <c r="AT186" s="256" t="s">
        <v>255</v>
      </c>
      <c r="AU186" s="256" t="s">
        <v>14</v>
      </c>
      <c r="AY186" s="18" t="s">
        <v>253</v>
      </c>
      <c r="BE186" s="257">
        <f>IF(N186="základní",J186,0)</f>
        <v>0</v>
      </c>
      <c r="BF186" s="257">
        <f>IF(N186="snížená",J186,0)</f>
        <v>0</v>
      </c>
      <c r="BG186" s="257">
        <f>IF(N186="zákl. přenesená",J186,0)</f>
        <v>0</v>
      </c>
      <c r="BH186" s="257">
        <f>IF(N186="sníž. přenesená",J186,0)</f>
        <v>0</v>
      </c>
      <c r="BI186" s="257">
        <f>IF(N186="nulová",J186,0)</f>
        <v>0</v>
      </c>
      <c r="BJ186" s="18" t="s">
        <v>90</v>
      </c>
      <c r="BK186" s="257">
        <f>ROUND(I186*H186,2)</f>
        <v>0</v>
      </c>
      <c r="BL186" s="18" t="s">
        <v>259</v>
      </c>
      <c r="BM186" s="256" t="s">
        <v>2185</v>
      </c>
    </row>
    <row r="187" s="2" customFormat="1">
      <c r="A187" s="39"/>
      <c r="B187" s="40"/>
      <c r="C187" s="41"/>
      <c r="D187" s="258" t="s">
        <v>261</v>
      </c>
      <c r="E187" s="41"/>
      <c r="F187" s="259" t="s">
        <v>604</v>
      </c>
      <c r="G187" s="41"/>
      <c r="H187" s="41"/>
      <c r="I187" s="156"/>
      <c r="J187" s="41"/>
      <c r="K187" s="41"/>
      <c r="L187" s="45"/>
      <c r="M187" s="260"/>
      <c r="N187" s="261"/>
      <c r="O187" s="92"/>
      <c r="P187" s="92"/>
      <c r="Q187" s="92"/>
      <c r="R187" s="92"/>
      <c r="S187" s="92"/>
      <c r="T187" s="93"/>
      <c r="U187" s="39"/>
      <c r="V187" s="39"/>
      <c r="W187" s="39"/>
      <c r="X187" s="39"/>
      <c r="Y187" s="39"/>
      <c r="Z187" s="39"/>
      <c r="AA187" s="39"/>
      <c r="AB187" s="39"/>
      <c r="AC187" s="39"/>
      <c r="AD187" s="39"/>
      <c r="AE187" s="39"/>
      <c r="AT187" s="18" t="s">
        <v>261</v>
      </c>
      <c r="AU187" s="18" t="s">
        <v>14</v>
      </c>
    </row>
    <row r="188" s="13" customFormat="1">
      <c r="A188" s="13"/>
      <c r="B188" s="262"/>
      <c r="C188" s="263"/>
      <c r="D188" s="258" t="s">
        <v>266</v>
      </c>
      <c r="E188" s="264" t="s">
        <v>1</v>
      </c>
      <c r="F188" s="265" t="s">
        <v>2186</v>
      </c>
      <c r="G188" s="263"/>
      <c r="H188" s="266">
        <v>1</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266</v>
      </c>
      <c r="AU188" s="272" t="s">
        <v>14</v>
      </c>
      <c r="AV188" s="13" t="s">
        <v>14</v>
      </c>
      <c r="AW188" s="13" t="s">
        <v>36</v>
      </c>
      <c r="AX188" s="13" t="s">
        <v>82</v>
      </c>
      <c r="AY188" s="272" t="s">
        <v>253</v>
      </c>
    </row>
    <row r="189" s="13" customFormat="1">
      <c r="A189" s="13"/>
      <c r="B189" s="262"/>
      <c r="C189" s="263"/>
      <c r="D189" s="258" t="s">
        <v>266</v>
      </c>
      <c r="E189" s="264" t="s">
        <v>1</v>
      </c>
      <c r="F189" s="265" t="s">
        <v>2187</v>
      </c>
      <c r="G189" s="263"/>
      <c r="H189" s="266">
        <v>1.3999999999999999</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266</v>
      </c>
      <c r="AU189" s="272" t="s">
        <v>14</v>
      </c>
      <c r="AV189" s="13" t="s">
        <v>14</v>
      </c>
      <c r="AW189" s="13" t="s">
        <v>36</v>
      </c>
      <c r="AX189" s="13" t="s">
        <v>82</v>
      </c>
      <c r="AY189" s="272" t="s">
        <v>253</v>
      </c>
    </row>
    <row r="190" s="13" customFormat="1">
      <c r="A190" s="13"/>
      <c r="B190" s="262"/>
      <c r="C190" s="263"/>
      <c r="D190" s="258" t="s">
        <v>266</v>
      </c>
      <c r="E190" s="264" t="s">
        <v>1</v>
      </c>
      <c r="F190" s="265" t="s">
        <v>2188</v>
      </c>
      <c r="G190" s="263"/>
      <c r="H190" s="266">
        <v>1.1000000000000001</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266</v>
      </c>
      <c r="AU190" s="272" t="s">
        <v>14</v>
      </c>
      <c r="AV190" s="13" t="s">
        <v>14</v>
      </c>
      <c r="AW190" s="13" t="s">
        <v>36</v>
      </c>
      <c r="AX190" s="13" t="s">
        <v>82</v>
      </c>
      <c r="AY190" s="272" t="s">
        <v>253</v>
      </c>
    </row>
    <row r="191" s="14" customFormat="1">
      <c r="A191" s="14"/>
      <c r="B191" s="273"/>
      <c r="C191" s="274"/>
      <c r="D191" s="258" t="s">
        <v>266</v>
      </c>
      <c r="E191" s="275" t="s">
        <v>1</v>
      </c>
      <c r="F191" s="276" t="s">
        <v>269</v>
      </c>
      <c r="G191" s="274"/>
      <c r="H191" s="277">
        <v>3.5</v>
      </c>
      <c r="I191" s="278"/>
      <c r="J191" s="274"/>
      <c r="K191" s="274"/>
      <c r="L191" s="279"/>
      <c r="M191" s="280"/>
      <c r="N191" s="281"/>
      <c r="O191" s="281"/>
      <c r="P191" s="281"/>
      <c r="Q191" s="281"/>
      <c r="R191" s="281"/>
      <c r="S191" s="281"/>
      <c r="T191" s="282"/>
      <c r="U191" s="14"/>
      <c r="V191" s="14"/>
      <c r="W191" s="14"/>
      <c r="X191" s="14"/>
      <c r="Y191" s="14"/>
      <c r="Z191" s="14"/>
      <c r="AA191" s="14"/>
      <c r="AB191" s="14"/>
      <c r="AC191" s="14"/>
      <c r="AD191" s="14"/>
      <c r="AE191" s="14"/>
      <c r="AT191" s="283" t="s">
        <v>266</v>
      </c>
      <c r="AU191" s="283" t="s">
        <v>14</v>
      </c>
      <c r="AV191" s="14" t="s">
        <v>259</v>
      </c>
      <c r="AW191" s="14" t="s">
        <v>36</v>
      </c>
      <c r="AX191" s="14" t="s">
        <v>90</v>
      </c>
      <c r="AY191" s="283" t="s">
        <v>253</v>
      </c>
    </row>
    <row r="192" s="2" customFormat="1" ht="16.5" customHeight="1">
      <c r="A192" s="39"/>
      <c r="B192" s="40"/>
      <c r="C192" s="284" t="s">
        <v>330</v>
      </c>
      <c r="D192" s="284" t="s">
        <v>452</v>
      </c>
      <c r="E192" s="285" t="s">
        <v>2189</v>
      </c>
      <c r="F192" s="286" t="s">
        <v>620</v>
      </c>
      <c r="G192" s="287" t="s">
        <v>140</v>
      </c>
      <c r="H192" s="288">
        <v>2.5</v>
      </c>
      <c r="I192" s="289"/>
      <c r="J192" s="290">
        <f>ROUND(I192*H192,2)</f>
        <v>0</v>
      </c>
      <c r="K192" s="286" t="s">
        <v>1</v>
      </c>
      <c r="L192" s="291"/>
      <c r="M192" s="292" t="s">
        <v>1</v>
      </c>
      <c r="N192" s="293" t="s">
        <v>47</v>
      </c>
      <c r="O192" s="92"/>
      <c r="P192" s="254">
        <f>O192*H192</f>
        <v>0</v>
      </c>
      <c r="Q192" s="254">
        <v>0.13500000000000001</v>
      </c>
      <c r="R192" s="254">
        <f>Q192*H192</f>
        <v>0.33750000000000002</v>
      </c>
      <c r="S192" s="254">
        <v>0</v>
      </c>
      <c r="T192" s="255">
        <f>S192*H192</f>
        <v>0</v>
      </c>
      <c r="U192" s="39"/>
      <c r="V192" s="39"/>
      <c r="W192" s="39"/>
      <c r="X192" s="39"/>
      <c r="Y192" s="39"/>
      <c r="Z192" s="39"/>
      <c r="AA192" s="39"/>
      <c r="AB192" s="39"/>
      <c r="AC192" s="39"/>
      <c r="AD192" s="39"/>
      <c r="AE192" s="39"/>
      <c r="AR192" s="256" t="s">
        <v>293</v>
      </c>
      <c r="AT192" s="256" t="s">
        <v>452</v>
      </c>
      <c r="AU192" s="256" t="s">
        <v>14</v>
      </c>
      <c r="AY192" s="18" t="s">
        <v>253</v>
      </c>
      <c r="BE192" s="257">
        <f>IF(N192="základní",J192,0)</f>
        <v>0</v>
      </c>
      <c r="BF192" s="257">
        <f>IF(N192="snížená",J192,0)</f>
        <v>0</v>
      </c>
      <c r="BG192" s="257">
        <f>IF(N192="zákl. přenesená",J192,0)</f>
        <v>0</v>
      </c>
      <c r="BH192" s="257">
        <f>IF(N192="sníž. přenesená",J192,0)</f>
        <v>0</v>
      </c>
      <c r="BI192" s="257">
        <f>IF(N192="nulová",J192,0)</f>
        <v>0</v>
      </c>
      <c r="BJ192" s="18" t="s">
        <v>90</v>
      </c>
      <c r="BK192" s="257">
        <f>ROUND(I192*H192,2)</f>
        <v>0</v>
      </c>
      <c r="BL192" s="18" t="s">
        <v>259</v>
      </c>
      <c r="BM192" s="256" t="s">
        <v>2190</v>
      </c>
    </row>
    <row r="193" s="2" customFormat="1" ht="16.5" customHeight="1">
      <c r="A193" s="39"/>
      <c r="B193" s="40"/>
      <c r="C193" s="284" t="s">
        <v>336</v>
      </c>
      <c r="D193" s="284" t="s">
        <v>452</v>
      </c>
      <c r="E193" s="285" t="s">
        <v>624</v>
      </c>
      <c r="F193" s="286" t="s">
        <v>625</v>
      </c>
      <c r="G193" s="287" t="s">
        <v>140</v>
      </c>
      <c r="H193" s="288">
        <v>1</v>
      </c>
      <c r="I193" s="289"/>
      <c r="J193" s="290">
        <f>ROUND(I193*H193,2)</f>
        <v>0</v>
      </c>
      <c r="K193" s="286" t="s">
        <v>1</v>
      </c>
      <c r="L193" s="291"/>
      <c r="M193" s="292" t="s">
        <v>1</v>
      </c>
      <c r="N193" s="293" t="s">
        <v>47</v>
      </c>
      <c r="O193" s="92"/>
      <c r="P193" s="254">
        <f>O193*H193</f>
        <v>0</v>
      </c>
      <c r="Q193" s="254">
        <v>0.11799999999999999</v>
      </c>
      <c r="R193" s="254">
        <f>Q193*H193</f>
        <v>0.11799999999999999</v>
      </c>
      <c r="S193" s="254">
        <v>0</v>
      </c>
      <c r="T193" s="255">
        <f>S193*H193</f>
        <v>0</v>
      </c>
      <c r="U193" s="39"/>
      <c r="V193" s="39"/>
      <c r="W193" s="39"/>
      <c r="X193" s="39"/>
      <c r="Y193" s="39"/>
      <c r="Z193" s="39"/>
      <c r="AA193" s="39"/>
      <c r="AB193" s="39"/>
      <c r="AC193" s="39"/>
      <c r="AD193" s="39"/>
      <c r="AE193" s="39"/>
      <c r="AR193" s="256" t="s">
        <v>293</v>
      </c>
      <c r="AT193" s="256" t="s">
        <v>452</v>
      </c>
      <c r="AU193" s="256" t="s">
        <v>14</v>
      </c>
      <c r="AY193" s="18" t="s">
        <v>253</v>
      </c>
      <c r="BE193" s="257">
        <f>IF(N193="základní",J193,0)</f>
        <v>0</v>
      </c>
      <c r="BF193" s="257">
        <f>IF(N193="snížená",J193,0)</f>
        <v>0</v>
      </c>
      <c r="BG193" s="257">
        <f>IF(N193="zákl. přenesená",J193,0)</f>
        <v>0</v>
      </c>
      <c r="BH193" s="257">
        <f>IF(N193="sníž. přenesená",J193,0)</f>
        <v>0</v>
      </c>
      <c r="BI193" s="257">
        <f>IF(N193="nulová",J193,0)</f>
        <v>0</v>
      </c>
      <c r="BJ193" s="18" t="s">
        <v>90</v>
      </c>
      <c r="BK193" s="257">
        <f>ROUND(I193*H193,2)</f>
        <v>0</v>
      </c>
      <c r="BL193" s="18" t="s">
        <v>259</v>
      </c>
      <c r="BM193" s="256" t="s">
        <v>2191</v>
      </c>
    </row>
    <row r="194" s="12" customFormat="1" ht="22.8" customHeight="1">
      <c r="A194" s="12"/>
      <c r="B194" s="229"/>
      <c r="C194" s="230"/>
      <c r="D194" s="231" t="s">
        <v>81</v>
      </c>
      <c r="E194" s="243" t="s">
        <v>299</v>
      </c>
      <c r="F194" s="243" t="s">
        <v>706</v>
      </c>
      <c r="G194" s="230"/>
      <c r="H194" s="230"/>
      <c r="I194" s="233"/>
      <c r="J194" s="244">
        <f>BK194</f>
        <v>0</v>
      </c>
      <c r="K194" s="230"/>
      <c r="L194" s="235"/>
      <c r="M194" s="236"/>
      <c r="N194" s="237"/>
      <c r="O194" s="237"/>
      <c r="P194" s="238">
        <f>SUM(P195:P213)</f>
        <v>0</v>
      </c>
      <c r="Q194" s="237"/>
      <c r="R194" s="238">
        <f>SUM(R195:R213)</f>
        <v>33.987378681999999</v>
      </c>
      <c r="S194" s="237"/>
      <c r="T194" s="239">
        <f>SUM(T195:T213)</f>
        <v>0</v>
      </c>
      <c r="U194" s="12"/>
      <c r="V194" s="12"/>
      <c r="W194" s="12"/>
      <c r="X194" s="12"/>
      <c r="Y194" s="12"/>
      <c r="Z194" s="12"/>
      <c r="AA194" s="12"/>
      <c r="AB194" s="12"/>
      <c r="AC194" s="12"/>
      <c r="AD194" s="12"/>
      <c r="AE194" s="12"/>
      <c r="AR194" s="240" t="s">
        <v>90</v>
      </c>
      <c r="AT194" s="241" t="s">
        <v>81</v>
      </c>
      <c r="AU194" s="241" t="s">
        <v>90</v>
      </c>
      <c r="AY194" s="240" t="s">
        <v>253</v>
      </c>
      <c r="BK194" s="242">
        <f>SUM(BK195:BK213)</f>
        <v>0</v>
      </c>
    </row>
    <row r="195" s="2" customFormat="1" ht="48" customHeight="1">
      <c r="A195" s="39"/>
      <c r="B195" s="40"/>
      <c r="C195" s="245" t="s">
        <v>340</v>
      </c>
      <c r="D195" s="245" t="s">
        <v>255</v>
      </c>
      <c r="E195" s="246" t="s">
        <v>828</v>
      </c>
      <c r="F195" s="247" t="s">
        <v>829</v>
      </c>
      <c r="G195" s="248" t="s">
        <v>144</v>
      </c>
      <c r="H195" s="249">
        <v>77.239999999999995</v>
      </c>
      <c r="I195" s="250"/>
      <c r="J195" s="251">
        <f>ROUND(I195*H195,2)</f>
        <v>0</v>
      </c>
      <c r="K195" s="247" t="s">
        <v>258</v>
      </c>
      <c r="L195" s="45"/>
      <c r="M195" s="252" t="s">
        <v>1</v>
      </c>
      <c r="N195" s="253" t="s">
        <v>47</v>
      </c>
      <c r="O195" s="92"/>
      <c r="P195" s="254">
        <f>O195*H195</f>
        <v>0</v>
      </c>
      <c r="Q195" s="254">
        <v>0.16849059999999999</v>
      </c>
      <c r="R195" s="254">
        <f>Q195*H195</f>
        <v>13.014213943999998</v>
      </c>
      <c r="S195" s="254">
        <v>0</v>
      </c>
      <c r="T195" s="255">
        <f>S195*H195</f>
        <v>0</v>
      </c>
      <c r="U195" s="39"/>
      <c r="V195" s="39"/>
      <c r="W195" s="39"/>
      <c r="X195" s="39"/>
      <c r="Y195" s="39"/>
      <c r="Z195" s="39"/>
      <c r="AA195" s="39"/>
      <c r="AB195" s="39"/>
      <c r="AC195" s="39"/>
      <c r="AD195" s="39"/>
      <c r="AE195" s="39"/>
      <c r="AR195" s="256" t="s">
        <v>259</v>
      </c>
      <c r="AT195" s="256" t="s">
        <v>255</v>
      </c>
      <c r="AU195" s="256" t="s">
        <v>14</v>
      </c>
      <c r="AY195" s="18" t="s">
        <v>253</v>
      </c>
      <c r="BE195" s="257">
        <f>IF(N195="základní",J195,0)</f>
        <v>0</v>
      </c>
      <c r="BF195" s="257">
        <f>IF(N195="snížená",J195,0)</f>
        <v>0</v>
      </c>
      <c r="BG195" s="257">
        <f>IF(N195="zákl. přenesená",J195,0)</f>
        <v>0</v>
      </c>
      <c r="BH195" s="257">
        <f>IF(N195="sníž. přenesená",J195,0)</f>
        <v>0</v>
      </c>
      <c r="BI195" s="257">
        <f>IF(N195="nulová",J195,0)</f>
        <v>0</v>
      </c>
      <c r="BJ195" s="18" t="s">
        <v>90</v>
      </c>
      <c r="BK195" s="257">
        <f>ROUND(I195*H195,2)</f>
        <v>0</v>
      </c>
      <c r="BL195" s="18" t="s">
        <v>259</v>
      </c>
      <c r="BM195" s="256" t="s">
        <v>2192</v>
      </c>
    </row>
    <row r="196" s="2" customFormat="1">
      <c r="A196" s="39"/>
      <c r="B196" s="40"/>
      <c r="C196" s="41"/>
      <c r="D196" s="258" t="s">
        <v>261</v>
      </c>
      <c r="E196" s="41"/>
      <c r="F196" s="259" t="s">
        <v>831</v>
      </c>
      <c r="G196" s="41"/>
      <c r="H196" s="41"/>
      <c r="I196" s="156"/>
      <c r="J196" s="41"/>
      <c r="K196" s="41"/>
      <c r="L196" s="45"/>
      <c r="M196" s="260"/>
      <c r="N196" s="261"/>
      <c r="O196" s="92"/>
      <c r="P196" s="92"/>
      <c r="Q196" s="92"/>
      <c r="R196" s="92"/>
      <c r="S196" s="92"/>
      <c r="T196" s="93"/>
      <c r="U196" s="39"/>
      <c r="V196" s="39"/>
      <c r="W196" s="39"/>
      <c r="X196" s="39"/>
      <c r="Y196" s="39"/>
      <c r="Z196" s="39"/>
      <c r="AA196" s="39"/>
      <c r="AB196" s="39"/>
      <c r="AC196" s="39"/>
      <c r="AD196" s="39"/>
      <c r="AE196" s="39"/>
      <c r="AT196" s="18" t="s">
        <v>261</v>
      </c>
      <c r="AU196" s="18" t="s">
        <v>14</v>
      </c>
    </row>
    <row r="197" s="13" customFormat="1">
      <c r="A197" s="13"/>
      <c r="B197" s="262"/>
      <c r="C197" s="263"/>
      <c r="D197" s="258" t="s">
        <v>266</v>
      </c>
      <c r="E197" s="264" t="s">
        <v>1</v>
      </c>
      <c r="F197" s="265" t="s">
        <v>1319</v>
      </c>
      <c r="G197" s="263"/>
      <c r="H197" s="266">
        <v>77.239999999999995</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266</v>
      </c>
      <c r="AU197" s="272" t="s">
        <v>14</v>
      </c>
      <c r="AV197" s="13" t="s">
        <v>14</v>
      </c>
      <c r="AW197" s="13" t="s">
        <v>36</v>
      </c>
      <c r="AX197" s="13" t="s">
        <v>82</v>
      </c>
      <c r="AY197" s="272" t="s">
        <v>253</v>
      </c>
    </row>
    <row r="198" s="14" customFormat="1">
      <c r="A198" s="14"/>
      <c r="B198" s="273"/>
      <c r="C198" s="274"/>
      <c r="D198" s="258" t="s">
        <v>266</v>
      </c>
      <c r="E198" s="275" t="s">
        <v>1</v>
      </c>
      <c r="F198" s="276" t="s">
        <v>269</v>
      </c>
      <c r="G198" s="274"/>
      <c r="H198" s="277">
        <v>77.239999999999995</v>
      </c>
      <c r="I198" s="278"/>
      <c r="J198" s="274"/>
      <c r="K198" s="274"/>
      <c r="L198" s="279"/>
      <c r="M198" s="280"/>
      <c r="N198" s="281"/>
      <c r="O198" s="281"/>
      <c r="P198" s="281"/>
      <c r="Q198" s="281"/>
      <c r="R198" s="281"/>
      <c r="S198" s="281"/>
      <c r="T198" s="282"/>
      <c r="U198" s="14"/>
      <c r="V198" s="14"/>
      <c r="W198" s="14"/>
      <c r="X198" s="14"/>
      <c r="Y198" s="14"/>
      <c r="Z198" s="14"/>
      <c r="AA198" s="14"/>
      <c r="AB198" s="14"/>
      <c r="AC198" s="14"/>
      <c r="AD198" s="14"/>
      <c r="AE198" s="14"/>
      <c r="AT198" s="283" t="s">
        <v>266</v>
      </c>
      <c r="AU198" s="283" t="s">
        <v>14</v>
      </c>
      <c r="AV198" s="14" t="s">
        <v>259</v>
      </c>
      <c r="AW198" s="14" t="s">
        <v>36</v>
      </c>
      <c r="AX198" s="14" t="s">
        <v>90</v>
      </c>
      <c r="AY198" s="283" t="s">
        <v>253</v>
      </c>
    </row>
    <row r="199" s="2" customFormat="1" ht="16.5" customHeight="1">
      <c r="A199" s="39"/>
      <c r="B199" s="40"/>
      <c r="C199" s="284" t="s">
        <v>345</v>
      </c>
      <c r="D199" s="284" t="s">
        <v>452</v>
      </c>
      <c r="E199" s="285" t="s">
        <v>891</v>
      </c>
      <c r="F199" s="286" t="s">
        <v>892</v>
      </c>
      <c r="G199" s="287" t="s">
        <v>144</v>
      </c>
      <c r="H199" s="288">
        <v>77.239999999999995</v>
      </c>
      <c r="I199" s="289"/>
      <c r="J199" s="290">
        <f>ROUND(I199*H199,2)</f>
        <v>0</v>
      </c>
      <c r="K199" s="286" t="s">
        <v>1</v>
      </c>
      <c r="L199" s="291"/>
      <c r="M199" s="292" t="s">
        <v>1</v>
      </c>
      <c r="N199" s="293" t="s">
        <v>47</v>
      </c>
      <c r="O199" s="92"/>
      <c r="P199" s="254">
        <f>O199*H199</f>
        <v>0</v>
      </c>
      <c r="Q199" s="254">
        <v>0.125</v>
      </c>
      <c r="R199" s="254">
        <f>Q199*H199</f>
        <v>9.6549999999999994</v>
      </c>
      <c r="S199" s="254">
        <v>0</v>
      </c>
      <c r="T199" s="255">
        <f>S199*H199</f>
        <v>0</v>
      </c>
      <c r="U199" s="39"/>
      <c r="V199" s="39"/>
      <c r="W199" s="39"/>
      <c r="X199" s="39"/>
      <c r="Y199" s="39"/>
      <c r="Z199" s="39"/>
      <c r="AA199" s="39"/>
      <c r="AB199" s="39"/>
      <c r="AC199" s="39"/>
      <c r="AD199" s="39"/>
      <c r="AE199" s="39"/>
      <c r="AR199" s="256" t="s">
        <v>293</v>
      </c>
      <c r="AT199" s="256" t="s">
        <v>452</v>
      </c>
      <c r="AU199" s="256" t="s">
        <v>14</v>
      </c>
      <c r="AY199" s="18" t="s">
        <v>253</v>
      </c>
      <c r="BE199" s="257">
        <f>IF(N199="základní",J199,0)</f>
        <v>0</v>
      </c>
      <c r="BF199" s="257">
        <f>IF(N199="snížená",J199,0)</f>
        <v>0</v>
      </c>
      <c r="BG199" s="257">
        <f>IF(N199="zákl. přenesená",J199,0)</f>
        <v>0</v>
      </c>
      <c r="BH199" s="257">
        <f>IF(N199="sníž. přenesená",J199,0)</f>
        <v>0</v>
      </c>
      <c r="BI199" s="257">
        <f>IF(N199="nulová",J199,0)</f>
        <v>0</v>
      </c>
      <c r="BJ199" s="18" t="s">
        <v>90</v>
      </c>
      <c r="BK199" s="257">
        <f>ROUND(I199*H199,2)</f>
        <v>0</v>
      </c>
      <c r="BL199" s="18" t="s">
        <v>259</v>
      </c>
      <c r="BM199" s="256" t="s">
        <v>2193</v>
      </c>
    </row>
    <row r="200" s="2" customFormat="1">
      <c r="A200" s="39"/>
      <c r="B200" s="40"/>
      <c r="C200" s="41"/>
      <c r="D200" s="258" t="s">
        <v>535</v>
      </c>
      <c r="E200" s="41"/>
      <c r="F200" s="259" t="s">
        <v>894</v>
      </c>
      <c r="G200" s="41"/>
      <c r="H200" s="41"/>
      <c r="I200" s="156"/>
      <c r="J200" s="41"/>
      <c r="K200" s="41"/>
      <c r="L200" s="45"/>
      <c r="M200" s="260"/>
      <c r="N200" s="261"/>
      <c r="O200" s="92"/>
      <c r="P200" s="92"/>
      <c r="Q200" s="92"/>
      <c r="R200" s="92"/>
      <c r="S200" s="92"/>
      <c r="T200" s="93"/>
      <c r="U200" s="39"/>
      <c r="V200" s="39"/>
      <c r="W200" s="39"/>
      <c r="X200" s="39"/>
      <c r="Y200" s="39"/>
      <c r="Z200" s="39"/>
      <c r="AA200" s="39"/>
      <c r="AB200" s="39"/>
      <c r="AC200" s="39"/>
      <c r="AD200" s="39"/>
      <c r="AE200" s="39"/>
      <c r="AT200" s="18" t="s">
        <v>535</v>
      </c>
      <c r="AU200" s="18" t="s">
        <v>14</v>
      </c>
    </row>
    <row r="201" s="13" customFormat="1">
      <c r="A201" s="13"/>
      <c r="B201" s="262"/>
      <c r="C201" s="263"/>
      <c r="D201" s="258" t="s">
        <v>266</v>
      </c>
      <c r="E201" s="264" t="s">
        <v>1</v>
      </c>
      <c r="F201" s="265" t="s">
        <v>1319</v>
      </c>
      <c r="G201" s="263"/>
      <c r="H201" s="266">
        <v>77.239999999999995</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266</v>
      </c>
      <c r="AU201" s="272" t="s">
        <v>14</v>
      </c>
      <c r="AV201" s="13" t="s">
        <v>14</v>
      </c>
      <c r="AW201" s="13" t="s">
        <v>36</v>
      </c>
      <c r="AX201" s="13" t="s">
        <v>82</v>
      </c>
      <c r="AY201" s="272" t="s">
        <v>253</v>
      </c>
    </row>
    <row r="202" s="14" customFormat="1">
      <c r="A202" s="14"/>
      <c r="B202" s="273"/>
      <c r="C202" s="274"/>
      <c r="D202" s="258" t="s">
        <v>266</v>
      </c>
      <c r="E202" s="275" t="s">
        <v>1</v>
      </c>
      <c r="F202" s="276" t="s">
        <v>269</v>
      </c>
      <c r="G202" s="274"/>
      <c r="H202" s="277">
        <v>77.239999999999995</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266</v>
      </c>
      <c r="AU202" s="283" t="s">
        <v>14</v>
      </c>
      <c r="AV202" s="14" t="s">
        <v>259</v>
      </c>
      <c r="AW202" s="14" t="s">
        <v>36</v>
      </c>
      <c r="AX202" s="14" t="s">
        <v>90</v>
      </c>
      <c r="AY202" s="283" t="s">
        <v>253</v>
      </c>
    </row>
    <row r="203" s="2" customFormat="1" ht="24" customHeight="1">
      <c r="A203" s="39"/>
      <c r="B203" s="40"/>
      <c r="C203" s="245" t="s">
        <v>349</v>
      </c>
      <c r="D203" s="245" t="s">
        <v>255</v>
      </c>
      <c r="E203" s="246" t="s">
        <v>924</v>
      </c>
      <c r="F203" s="247" t="s">
        <v>925</v>
      </c>
      <c r="G203" s="248" t="s">
        <v>152</v>
      </c>
      <c r="H203" s="249">
        <v>4.8280000000000003</v>
      </c>
      <c r="I203" s="250"/>
      <c r="J203" s="251">
        <f>ROUND(I203*H203,2)</f>
        <v>0</v>
      </c>
      <c r="K203" s="247" t="s">
        <v>258</v>
      </c>
      <c r="L203" s="45"/>
      <c r="M203" s="252" t="s">
        <v>1</v>
      </c>
      <c r="N203" s="253" t="s">
        <v>47</v>
      </c>
      <c r="O203" s="92"/>
      <c r="P203" s="254">
        <f>O203*H203</f>
        <v>0</v>
      </c>
      <c r="Q203" s="254">
        <v>2.2563399999999998</v>
      </c>
      <c r="R203" s="254">
        <f>Q203*H203</f>
        <v>10.89360952</v>
      </c>
      <c r="S203" s="254">
        <v>0</v>
      </c>
      <c r="T203" s="255">
        <f>S203*H203</f>
        <v>0</v>
      </c>
      <c r="U203" s="39"/>
      <c r="V203" s="39"/>
      <c r="W203" s="39"/>
      <c r="X203" s="39"/>
      <c r="Y203" s="39"/>
      <c r="Z203" s="39"/>
      <c r="AA203" s="39"/>
      <c r="AB203" s="39"/>
      <c r="AC203" s="39"/>
      <c r="AD203" s="39"/>
      <c r="AE203" s="39"/>
      <c r="AR203" s="256" t="s">
        <v>259</v>
      </c>
      <c r="AT203" s="256" t="s">
        <v>255</v>
      </c>
      <c r="AU203" s="256" t="s">
        <v>14</v>
      </c>
      <c r="AY203" s="18" t="s">
        <v>253</v>
      </c>
      <c r="BE203" s="257">
        <f>IF(N203="základní",J203,0)</f>
        <v>0</v>
      </c>
      <c r="BF203" s="257">
        <f>IF(N203="snížená",J203,0)</f>
        <v>0</v>
      </c>
      <c r="BG203" s="257">
        <f>IF(N203="zákl. přenesená",J203,0)</f>
        <v>0</v>
      </c>
      <c r="BH203" s="257">
        <f>IF(N203="sníž. přenesená",J203,0)</f>
        <v>0</v>
      </c>
      <c r="BI203" s="257">
        <f>IF(N203="nulová",J203,0)</f>
        <v>0</v>
      </c>
      <c r="BJ203" s="18" t="s">
        <v>90</v>
      </c>
      <c r="BK203" s="257">
        <f>ROUND(I203*H203,2)</f>
        <v>0</v>
      </c>
      <c r="BL203" s="18" t="s">
        <v>259</v>
      </c>
      <c r="BM203" s="256" t="s">
        <v>2194</v>
      </c>
    </row>
    <row r="204" s="13" customFormat="1">
      <c r="A204" s="13"/>
      <c r="B204" s="262"/>
      <c r="C204" s="263"/>
      <c r="D204" s="258" t="s">
        <v>266</v>
      </c>
      <c r="E204" s="264" t="s">
        <v>1</v>
      </c>
      <c r="F204" s="265" t="s">
        <v>2195</v>
      </c>
      <c r="G204" s="263"/>
      <c r="H204" s="266">
        <v>4.8280000000000003</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266</v>
      </c>
      <c r="AU204" s="272" t="s">
        <v>14</v>
      </c>
      <c r="AV204" s="13" t="s">
        <v>14</v>
      </c>
      <c r="AW204" s="13" t="s">
        <v>36</v>
      </c>
      <c r="AX204" s="13" t="s">
        <v>82</v>
      </c>
      <c r="AY204" s="272" t="s">
        <v>253</v>
      </c>
    </row>
    <row r="205" s="14" customFormat="1">
      <c r="A205" s="14"/>
      <c r="B205" s="273"/>
      <c r="C205" s="274"/>
      <c r="D205" s="258" t="s">
        <v>266</v>
      </c>
      <c r="E205" s="275" t="s">
        <v>1</v>
      </c>
      <c r="F205" s="276" t="s">
        <v>269</v>
      </c>
      <c r="G205" s="274"/>
      <c r="H205" s="277">
        <v>4.8280000000000003</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266</v>
      </c>
      <c r="AU205" s="283" t="s">
        <v>14</v>
      </c>
      <c r="AV205" s="14" t="s">
        <v>259</v>
      </c>
      <c r="AW205" s="14" t="s">
        <v>36</v>
      </c>
      <c r="AX205" s="14" t="s">
        <v>90</v>
      </c>
      <c r="AY205" s="283" t="s">
        <v>253</v>
      </c>
    </row>
    <row r="206" s="2" customFormat="1" ht="36" customHeight="1">
      <c r="A206" s="39"/>
      <c r="B206" s="40"/>
      <c r="C206" s="245" t="s">
        <v>7</v>
      </c>
      <c r="D206" s="245" t="s">
        <v>255</v>
      </c>
      <c r="E206" s="246" t="s">
        <v>929</v>
      </c>
      <c r="F206" s="247" t="s">
        <v>930</v>
      </c>
      <c r="G206" s="248" t="s">
        <v>144</v>
      </c>
      <c r="H206" s="249">
        <v>635.39999999999998</v>
      </c>
      <c r="I206" s="250"/>
      <c r="J206" s="251">
        <f>ROUND(I206*H206,2)</f>
        <v>0</v>
      </c>
      <c r="K206" s="247" t="s">
        <v>258</v>
      </c>
      <c r="L206" s="45"/>
      <c r="M206" s="252" t="s">
        <v>1</v>
      </c>
      <c r="N206" s="253" t="s">
        <v>47</v>
      </c>
      <c r="O206" s="92"/>
      <c r="P206" s="254">
        <f>O206*H206</f>
        <v>0</v>
      </c>
      <c r="Q206" s="254">
        <v>6.6699999999999997E-06</v>
      </c>
      <c r="R206" s="254">
        <f>Q206*H206</f>
        <v>0.0042381179999999999</v>
      </c>
      <c r="S206" s="254">
        <v>0</v>
      </c>
      <c r="T206" s="255">
        <f>S206*H206</f>
        <v>0</v>
      </c>
      <c r="U206" s="39"/>
      <c r="V206" s="39"/>
      <c r="W206" s="39"/>
      <c r="X206" s="39"/>
      <c r="Y206" s="39"/>
      <c r="Z206" s="39"/>
      <c r="AA206" s="39"/>
      <c r="AB206" s="39"/>
      <c r="AC206" s="39"/>
      <c r="AD206" s="39"/>
      <c r="AE206" s="39"/>
      <c r="AR206" s="256" t="s">
        <v>259</v>
      </c>
      <c r="AT206" s="256" t="s">
        <v>255</v>
      </c>
      <c r="AU206" s="256" t="s">
        <v>14</v>
      </c>
      <c r="AY206" s="18" t="s">
        <v>253</v>
      </c>
      <c r="BE206" s="257">
        <f>IF(N206="základní",J206,0)</f>
        <v>0</v>
      </c>
      <c r="BF206" s="257">
        <f>IF(N206="snížená",J206,0)</f>
        <v>0</v>
      </c>
      <c r="BG206" s="257">
        <f>IF(N206="zákl. přenesená",J206,0)</f>
        <v>0</v>
      </c>
      <c r="BH206" s="257">
        <f>IF(N206="sníž. přenesená",J206,0)</f>
        <v>0</v>
      </c>
      <c r="BI206" s="257">
        <f>IF(N206="nulová",J206,0)</f>
        <v>0</v>
      </c>
      <c r="BJ206" s="18" t="s">
        <v>90</v>
      </c>
      <c r="BK206" s="257">
        <f>ROUND(I206*H206,2)</f>
        <v>0</v>
      </c>
      <c r="BL206" s="18" t="s">
        <v>259</v>
      </c>
      <c r="BM206" s="256" t="s">
        <v>2196</v>
      </c>
    </row>
    <row r="207" s="2" customFormat="1">
      <c r="A207" s="39"/>
      <c r="B207" s="40"/>
      <c r="C207" s="41"/>
      <c r="D207" s="258" t="s">
        <v>261</v>
      </c>
      <c r="E207" s="41"/>
      <c r="F207" s="259" t="s">
        <v>932</v>
      </c>
      <c r="G207" s="41"/>
      <c r="H207" s="41"/>
      <c r="I207" s="156"/>
      <c r="J207" s="41"/>
      <c r="K207" s="41"/>
      <c r="L207" s="45"/>
      <c r="M207" s="260"/>
      <c r="N207" s="261"/>
      <c r="O207" s="92"/>
      <c r="P207" s="92"/>
      <c r="Q207" s="92"/>
      <c r="R207" s="92"/>
      <c r="S207" s="92"/>
      <c r="T207" s="93"/>
      <c r="U207" s="39"/>
      <c r="V207" s="39"/>
      <c r="W207" s="39"/>
      <c r="X207" s="39"/>
      <c r="Y207" s="39"/>
      <c r="Z207" s="39"/>
      <c r="AA207" s="39"/>
      <c r="AB207" s="39"/>
      <c r="AC207" s="39"/>
      <c r="AD207" s="39"/>
      <c r="AE207" s="39"/>
      <c r="AT207" s="18" t="s">
        <v>261</v>
      </c>
      <c r="AU207" s="18" t="s">
        <v>14</v>
      </c>
    </row>
    <row r="208" s="13" customFormat="1">
      <c r="A208" s="13"/>
      <c r="B208" s="262"/>
      <c r="C208" s="263"/>
      <c r="D208" s="258" t="s">
        <v>266</v>
      </c>
      <c r="E208" s="264" t="s">
        <v>1</v>
      </c>
      <c r="F208" s="265" t="s">
        <v>2197</v>
      </c>
      <c r="G208" s="263"/>
      <c r="H208" s="266">
        <v>635.39999999999998</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266</v>
      </c>
      <c r="AU208" s="272" t="s">
        <v>14</v>
      </c>
      <c r="AV208" s="13" t="s">
        <v>14</v>
      </c>
      <c r="AW208" s="13" t="s">
        <v>36</v>
      </c>
      <c r="AX208" s="13" t="s">
        <v>82</v>
      </c>
      <c r="AY208" s="272" t="s">
        <v>253</v>
      </c>
    </row>
    <row r="209" s="14" customFormat="1">
      <c r="A209" s="14"/>
      <c r="B209" s="273"/>
      <c r="C209" s="274"/>
      <c r="D209" s="258" t="s">
        <v>266</v>
      </c>
      <c r="E209" s="275" t="s">
        <v>1</v>
      </c>
      <c r="F209" s="276" t="s">
        <v>269</v>
      </c>
      <c r="G209" s="274"/>
      <c r="H209" s="277">
        <v>635.39999999999998</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266</v>
      </c>
      <c r="AU209" s="283" t="s">
        <v>14</v>
      </c>
      <c r="AV209" s="14" t="s">
        <v>259</v>
      </c>
      <c r="AW209" s="14" t="s">
        <v>36</v>
      </c>
      <c r="AX209" s="14" t="s">
        <v>90</v>
      </c>
      <c r="AY209" s="283" t="s">
        <v>253</v>
      </c>
    </row>
    <row r="210" s="2" customFormat="1" ht="48" customHeight="1">
      <c r="A210" s="39"/>
      <c r="B210" s="40"/>
      <c r="C210" s="245" t="s">
        <v>360</v>
      </c>
      <c r="D210" s="245" t="s">
        <v>255</v>
      </c>
      <c r="E210" s="246" t="s">
        <v>935</v>
      </c>
      <c r="F210" s="247" t="s">
        <v>936</v>
      </c>
      <c r="G210" s="248" t="s">
        <v>144</v>
      </c>
      <c r="H210" s="249">
        <v>635.39999999999998</v>
      </c>
      <c r="I210" s="250"/>
      <c r="J210" s="251">
        <f>ROUND(I210*H210,2)</f>
        <v>0</v>
      </c>
      <c r="K210" s="247" t="s">
        <v>258</v>
      </c>
      <c r="L210" s="45"/>
      <c r="M210" s="252" t="s">
        <v>1</v>
      </c>
      <c r="N210" s="253" t="s">
        <v>47</v>
      </c>
      <c r="O210" s="92"/>
      <c r="P210" s="254">
        <f>O210*H210</f>
        <v>0</v>
      </c>
      <c r="Q210" s="254">
        <v>0.00066149999999999998</v>
      </c>
      <c r="R210" s="254">
        <f>Q210*H210</f>
        <v>0.4203171</v>
      </c>
      <c r="S210" s="254">
        <v>0</v>
      </c>
      <c r="T210" s="255">
        <f>S210*H210</f>
        <v>0</v>
      </c>
      <c r="U210" s="39"/>
      <c r="V210" s="39"/>
      <c r="W210" s="39"/>
      <c r="X210" s="39"/>
      <c r="Y210" s="39"/>
      <c r="Z210" s="39"/>
      <c r="AA210" s="39"/>
      <c r="AB210" s="39"/>
      <c r="AC210" s="39"/>
      <c r="AD210" s="39"/>
      <c r="AE210" s="39"/>
      <c r="AR210" s="256" t="s">
        <v>259</v>
      </c>
      <c r="AT210" s="256" t="s">
        <v>255</v>
      </c>
      <c r="AU210" s="256" t="s">
        <v>14</v>
      </c>
      <c r="AY210" s="18" t="s">
        <v>253</v>
      </c>
      <c r="BE210" s="257">
        <f>IF(N210="základní",J210,0)</f>
        <v>0</v>
      </c>
      <c r="BF210" s="257">
        <f>IF(N210="snížená",J210,0)</f>
        <v>0</v>
      </c>
      <c r="BG210" s="257">
        <f>IF(N210="zákl. přenesená",J210,0)</f>
        <v>0</v>
      </c>
      <c r="BH210" s="257">
        <f>IF(N210="sníž. přenesená",J210,0)</f>
        <v>0</v>
      </c>
      <c r="BI210" s="257">
        <f>IF(N210="nulová",J210,0)</f>
        <v>0</v>
      </c>
      <c r="BJ210" s="18" t="s">
        <v>90</v>
      </c>
      <c r="BK210" s="257">
        <f>ROUND(I210*H210,2)</f>
        <v>0</v>
      </c>
      <c r="BL210" s="18" t="s">
        <v>259</v>
      </c>
      <c r="BM210" s="256" t="s">
        <v>2198</v>
      </c>
    </row>
    <row r="211" s="2" customFormat="1">
      <c r="A211" s="39"/>
      <c r="B211" s="40"/>
      <c r="C211" s="41"/>
      <c r="D211" s="258" t="s">
        <v>261</v>
      </c>
      <c r="E211" s="41"/>
      <c r="F211" s="259" t="s">
        <v>938</v>
      </c>
      <c r="G211" s="41"/>
      <c r="H211" s="41"/>
      <c r="I211" s="156"/>
      <c r="J211" s="41"/>
      <c r="K211" s="41"/>
      <c r="L211" s="45"/>
      <c r="M211" s="260"/>
      <c r="N211" s="261"/>
      <c r="O211" s="92"/>
      <c r="P211" s="92"/>
      <c r="Q211" s="92"/>
      <c r="R211" s="92"/>
      <c r="S211" s="92"/>
      <c r="T211" s="93"/>
      <c r="U211" s="39"/>
      <c r="V211" s="39"/>
      <c r="W211" s="39"/>
      <c r="X211" s="39"/>
      <c r="Y211" s="39"/>
      <c r="Z211" s="39"/>
      <c r="AA211" s="39"/>
      <c r="AB211" s="39"/>
      <c r="AC211" s="39"/>
      <c r="AD211" s="39"/>
      <c r="AE211" s="39"/>
      <c r="AT211" s="18" t="s">
        <v>261</v>
      </c>
      <c r="AU211" s="18" t="s">
        <v>14</v>
      </c>
    </row>
    <row r="212" s="13" customFormat="1">
      <c r="A212" s="13"/>
      <c r="B212" s="262"/>
      <c r="C212" s="263"/>
      <c r="D212" s="258" t="s">
        <v>266</v>
      </c>
      <c r="E212" s="264" t="s">
        <v>1</v>
      </c>
      <c r="F212" s="265" t="s">
        <v>2197</v>
      </c>
      <c r="G212" s="263"/>
      <c r="H212" s="266">
        <v>635.39999999999998</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266</v>
      </c>
      <c r="AU212" s="272" t="s">
        <v>14</v>
      </c>
      <c r="AV212" s="13" t="s">
        <v>14</v>
      </c>
      <c r="AW212" s="13" t="s">
        <v>36</v>
      </c>
      <c r="AX212" s="13" t="s">
        <v>82</v>
      </c>
      <c r="AY212" s="272" t="s">
        <v>253</v>
      </c>
    </row>
    <row r="213" s="14" customFormat="1">
      <c r="A213" s="14"/>
      <c r="B213" s="273"/>
      <c r="C213" s="274"/>
      <c r="D213" s="258" t="s">
        <v>266</v>
      </c>
      <c r="E213" s="275" t="s">
        <v>1</v>
      </c>
      <c r="F213" s="276" t="s">
        <v>269</v>
      </c>
      <c r="G213" s="274"/>
      <c r="H213" s="277">
        <v>635.39999999999998</v>
      </c>
      <c r="I213" s="278"/>
      <c r="J213" s="274"/>
      <c r="K213" s="274"/>
      <c r="L213" s="279"/>
      <c r="M213" s="280"/>
      <c r="N213" s="281"/>
      <c r="O213" s="281"/>
      <c r="P213" s="281"/>
      <c r="Q213" s="281"/>
      <c r="R213" s="281"/>
      <c r="S213" s="281"/>
      <c r="T213" s="282"/>
      <c r="U213" s="14"/>
      <c r="V213" s="14"/>
      <c r="W213" s="14"/>
      <c r="X213" s="14"/>
      <c r="Y213" s="14"/>
      <c r="Z213" s="14"/>
      <c r="AA213" s="14"/>
      <c r="AB213" s="14"/>
      <c r="AC213" s="14"/>
      <c r="AD213" s="14"/>
      <c r="AE213" s="14"/>
      <c r="AT213" s="283" t="s">
        <v>266</v>
      </c>
      <c r="AU213" s="283" t="s">
        <v>14</v>
      </c>
      <c r="AV213" s="14" t="s">
        <v>259</v>
      </c>
      <c r="AW213" s="14" t="s">
        <v>36</v>
      </c>
      <c r="AX213" s="14" t="s">
        <v>90</v>
      </c>
      <c r="AY213" s="283" t="s">
        <v>253</v>
      </c>
    </row>
    <row r="214" s="12" customFormat="1" ht="22.8" customHeight="1">
      <c r="A214" s="12"/>
      <c r="B214" s="229"/>
      <c r="C214" s="230"/>
      <c r="D214" s="231" t="s">
        <v>81</v>
      </c>
      <c r="E214" s="243" t="s">
        <v>1086</v>
      </c>
      <c r="F214" s="243" t="s">
        <v>1087</v>
      </c>
      <c r="G214" s="230"/>
      <c r="H214" s="230"/>
      <c r="I214" s="233"/>
      <c r="J214" s="244">
        <f>BK214</f>
        <v>0</v>
      </c>
      <c r="K214" s="230"/>
      <c r="L214" s="235"/>
      <c r="M214" s="236"/>
      <c r="N214" s="237"/>
      <c r="O214" s="237"/>
      <c r="P214" s="238">
        <f>SUM(P215:P216)</f>
        <v>0</v>
      </c>
      <c r="Q214" s="237"/>
      <c r="R214" s="238">
        <f>SUM(R215:R216)</f>
        <v>0</v>
      </c>
      <c r="S214" s="237"/>
      <c r="T214" s="239">
        <f>SUM(T215:T216)</f>
        <v>0</v>
      </c>
      <c r="U214" s="12"/>
      <c r="V214" s="12"/>
      <c r="W214" s="12"/>
      <c r="X214" s="12"/>
      <c r="Y214" s="12"/>
      <c r="Z214" s="12"/>
      <c r="AA214" s="12"/>
      <c r="AB214" s="12"/>
      <c r="AC214" s="12"/>
      <c r="AD214" s="12"/>
      <c r="AE214" s="12"/>
      <c r="AR214" s="240" t="s">
        <v>90</v>
      </c>
      <c r="AT214" s="241" t="s">
        <v>81</v>
      </c>
      <c r="AU214" s="241" t="s">
        <v>90</v>
      </c>
      <c r="AY214" s="240" t="s">
        <v>253</v>
      </c>
      <c r="BK214" s="242">
        <f>SUM(BK215:BK216)</f>
        <v>0</v>
      </c>
    </row>
    <row r="215" s="2" customFormat="1" ht="36" customHeight="1">
      <c r="A215" s="39"/>
      <c r="B215" s="40"/>
      <c r="C215" s="245" t="s">
        <v>364</v>
      </c>
      <c r="D215" s="245" t="s">
        <v>255</v>
      </c>
      <c r="E215" s="246" t="s">
        <v>1089</v>
      </c>
      <c r="F215" s="247" t="s">
        <v>1090</v>
      </c>
      <c r="G215" s="248" t="s">
        <v>185</v>
      </c>
      <c r="H215" s="249">
        <v>129.744</v>
      </c>
      <c r="I215" s="250"/>
      <c r="J215" s="251">
        <f>ROUND(I215*H215,2)</f>
        <v>0</v>
      </c>
      <c r="K215" s="247" t="s">
        <v>258</v>
      </c>
      <c r="L215" s="45"/>
      <c r="M215" s="252" t="s">
        <v>1</v>
      </c>
      <c r="N215" s="253" t="s">
        <v>47</v>
      </c>
      <c r="O215" s="92"/>
      <c r="P215" s="254">
        <f>O215*H215</f>
        <v>0</v>
      </c>
      <c r="Q215" s="254">
        <v>0</v>
      </c>
      <c r="R215" s="254">
        <f>Q215*H215</f>
        <v>0</v>
      </c>
      <c r="S215" s="254">
        <v>0</v>
      </c>
      <c r="T215" s="255">
        <f>S215*H215</f>
        <v>0</v>
      </c>
      <c r="U215" s="39"/>
      <c r="V215" s="39"/>
      <c r="W215" s="39"/>
      <c r="X215" s="39"/>
      <c r="Y215" s="39"/>
      <c r="Z215" s="39"/>
      <c r="AA215" s="39"/>
      <c r="AB215" s="39"/>
      <c r="AC215" s="39"/>
      <c r="AD215" s="39"/>
      <c r="AE215" s="39"/>
      <c r="AR215" s="256" t="s">
        <v>259</v>
      </c>
      <c r="AT215" s="256" t="s">
        <v>255</v>
      </c>
      <c r="AU215" s="256" t="s">
        <v>14</v>
      </c>
      <c r="AY215" s="18" t="s">
        <v>253</v>
      </c>
      <c r="BE215" s="257">
        <f>IF(N215="základní",J215,0)</f>
        <v>0</v>
      </c>
      <c r="BF215" s="257">
        <f>IF(N215="snížená",J215,0)</f>
        <v>0</v>
      </c>
      <c r="BG215" s="257">
        <f>IF(N215="zákl. přenesená",J215,0)</f>
        <v>0</v>
      </c>
      <c r="BH215" s="257">
        <f>IF(N215="sníž. přenesená",J215,0)</f>
        <v>0</v>
      </c>
      <c r="BI215" s="257">
        <f>IF(N215="nulová",J215,0)</f>
        <v>0</v>
      </c>
      <c r="BJ215" s="18" t="s">
        <v>90</v>
      </c>
      <c r="BK215" s="257">
        <f>ROUND(I215*H215,2)</f>
        <v>0</v>
      </c>
      <c r="BL215" s="18" t="s">
        <v>259</v>
      </c>
      <c r="BM215" s="256" t="s">
        <v>2199</v>
      </c>
    </row>
    <row r="216" s="2" customFormat="1">
      <c r="A216" s="39"/>
      <c r="B216" s="40"/>
      <c r="C216" s="41"/>
      <c r="D216" s="258" t="s">
        <v>261</v>
      </c>
      <c r="E216" s="41"/>
      <c r="F216" s="259" t="s">
        <v>1092</v>
      </c>
      <c r="G216" s="41"/>
      <c r="H216" s="41"/>
      <c r="I216" s="156"/>
      <c r="J216" s="41"/>
      <c r="K216" s="41"/>
      <c r="L216" s="45"/>
      <c r="M216" s="327"/>
      <c r="N216" s="328"/>
      <c r="O216" s="306"/>
      <c r="P216" s="306"/>
      <c r="Q216" s="306"/>
      <c r="R216" s="306"/>
      <c r="S216" s="306"/>
      <c r="T216" s="329"/>
      <c r="U216" s="39"/>
      <c r="V216" s="39"/>
      <c r="W216" s="39"/>
      <c r="X216" s="39"/>
      <c r="Y216" s="39"/>
      <c r="Z216" s="39"/>
      <c r="AA216" s="39"/>
      <c r="AB216" s="39"/>
      <c r="AC216" s="39"/>
      <c r="AD216" s="39"/>
      <c r="AE216" s="39"/>
      <c r="AT216" s="18" t="s">
        <v>261</v>
      </c>
      <c r="AU216" s="18" t="s">
        <v>14</v>
      </c>
    </row>
    <row r="217" s="2" customFormat="1" ht="6.96" customHeight="1">
      <c r="A217" s="39"/>
      <c r="B217" s="67"/>
      <c r="C217" s="68"/>
      <c r="D217" s="68"/>
      <c r="E217" s="68"/>
      <c r="F217" s="68"/>
      <c r="G217" s="68"/>
      <c r="H217" s="68"/>
      <c r="I217" s="194"/>
      <c r="J217" s="68"/>
      <c r="K217" s="68"/>
      <c r="L217" s="45"/>
      <c r="M217" s="39"/>
      <c r="O217" s="39"/>
      <c r="P217" s="39"/>
      <c r="Q217" s="39"/>
      <c r="R217" s="39"/>
      <c r="S217" s="39"/>
      <c r="T217" s="39"/>
      <c r="U217" s="39"/>
      <c r="V217" s="39"/>
      <c r="W217" s="39"/>
      <c r="X217" s="39"/>
      <c r="Y217" s="39"/>
      <c r="Z217" s="39"/>
      <c r="AA217" s="39"/>
      <c r="AB217" s="39"/>
      <c r="AC217" s="39"/>
      <c r="AD217" s="39"/>
      <c r="AE217" s="39"/>
    </row>
  </sheetData>
  <sheetProtection sheet="1" autoFilter="0" formatColumns="0" formatRows="0" objects="1" scenarios="1" spinCount="100000" saltValue="JTUD471EOFVry32DfW6pfrdzrSzH6+534UofXUSJQ8NIFOFzVEqhz2QfKlyUp+X6FXAJ7v4+SQ4IvpN/y96vsA==" hashValue="z4J0AbPMk1SLFtnvXzykJ83tt6ODKA4TzZCSBwCkLWMiJ8tZIoKKSI6llF8q9kMdVPmW45sMsmdClkuU0qga+A==" algorithmName="SHA-512" password="CC35"/>
  <autoFilter ref="C124:K216"/>
  <mergeCells count="12">
    <mergeCell ref="E7:H7"/>
    <mergeCell ref="E9:H9"/>
    <mergeCell ref="E11:H11"/>
    <mergeCell ref="E20:H20"/>
    <mergeCell ref="E29:H29"/>
    <mergeCell ref="E85:H85"/>
    <mergeCell ref="E87:H87"/>
    <mergeCell ref="E89:H89"/>
    <mergeCell ref="E113:H113"/>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450G0\Install</dc:creator>
  <cp:lastModifiedBy>450G0\Install</cp:lastModifiedBy>
  <dcterms:created xsi:type="dcterms:W3CDTF">2019-12-18T22:31:58Z</dcterms:created>
  <dcterms:modified xsi:type="dcterms:W3CDTF">2019-12-18T22:32:39Z</dcterms:modified>
</cp:coreProperties>
</file>